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é konstrukce" sheetId="3" r:id="rId3"/>
    <sheet name="03 - VRN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Bourací práce'!$C$121:$K$160</definedName>
    <definedName name="_xlnm.Print_Area" localSheetId="1">'01 - Bourací práce'!$C$4:$J$76,'01 - Bourací práce'!$C$82:$J$103,'01 - Bourací práce'!$C$109:$K$160</definedName>
    <definedName name="_xlnm.Print_Titles" localSheetId="1">'01 - Bourací práce'!$121:$121</definedName>
    <definedName name="_xlnm._FilterDatabase" localSheetId="2" hidden="1">'02 - Nové konstrukce'!$C$125:$K$255</definedName>
    <definedName name="_xlnm.Print_Area" localSheetId="2">'02 - Nové konstrukce'!$C$4:$J$76,'02 - Nové konstrukce'!$C$82:$J$107,'02 - Nové konstrukce'!$C$113:$K$255</definedName>
    <definedName name="_xlnm.Print_Titles" localSheetId="2">'02 - Nové konstrukce'!$125:$125</definedName>
    <definedName name="_xlnm._FilterDatabase" localSheetId="3" hidden="1">'03 - VRN'!$C$116:$K$122</definedName>
    <definedName name="_xlnm.Print_Area" localSheetId="3">'03 - VRN'!$C$4:$J$76,'03 - VRN'!$C$82:$J$98,'03 - VRN'!$C$104:$K$122</definedName>
    <definedName name="_xlnm.Print_Titles" localSheetId="3">'03 - VRN'!$116:$116</definedName>
    <definedName name="_xlnm.Print_Area" localSheetId="4">'Seznam figur'!$C$4:$G$29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3" r="J37"/>
  <c r="J36"/>
  <c i="1" r="AY96"/>
  <c i="3" r="J35"/>
  <c i="1" r="AX96"/>
  <c i="3" r="BI255"/>
  <c r="BH255"/>
  <c r="BG255"/>
  <c r="BF255"/>
  <c r="T255"/>
  <c r="R255"/>
  <c r="P255"/>
  <c r="BI254"/>
  <c r="BH254"/>
  <c r="BG254"/>
  <c r="BF254"/>
  <c r="T254"/>
  <c r="R254"/>
  <c r="P254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160"/>
  <c r="BH160"/>
  <c r="BG160"/>
  <c r="BF160"/>
  <c r="T160"/>
  <c r="T159"/>
  <c r="R160"/>
  <c r="R159"/>
  <c r="P160"/>
  <c r="P159"/>
  <c r="BI155"/>
  <c r="BH155"/>
  <c r="BG155"/>
  <c r="BF155"/>
  <c r="T155"/>
  <c r="T154"/>
  <c r="T153"/>
  <c r="R155"/>
  <c r="R154"/>
  <c r="R153"/>
  <c r="P155"/>
  <c r="P154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1" r="L90"/>
  <c r="AM90"/>
  <c r="AM89"/>
  <c r="L89"/>
  <c r="AM87"/>
  <c r="L87"/>
  <c r="L85"/>
  <c r="L84"/>
  <c i="2" r="J152"/>
  <c r="BK141"/>
  <c r="BK137"/>
  <c i="3" r="J227"/>
  <c r="J160"/>
  <c r="J200"/>
  <c r="J235"/>
  <c r="BK129"/>
  <c r="BK174"/>
  <c r="J155"/>
  <c r="BK227"/>
  <c r="BK142"/>
  <c r="J142"/>
  <c r="J150"/>
  <c i="4" r="BK119"/>
  <c i="2" r="J150"/>
  <c r="J125"/>
  <c r="BK146"/>
  <c i="3" r="BK175"/>
  <c r="J254"/>
  <c r="J247"/>
  <c r="J137"/>
  <c r="BK188"/>
  <c r="BK200"/>
  <c r="BK246"/>
  <c r="BK166"/>
  <c r="BK248"/>
  <c r="J255"/>
  <c i="4" r="J122"/>
  <c i="2" r="J137"/>
  <c r="BK155"/>
  <c r="BK150"/>
  <c r="BK152"/>
  <c i="3" r="J133"/>
  <c r="BK234"/>
  <c r="J213"/>
  <c r="BK217"/>
  <c r="J174"/>
  <c r="BK150"/>
  <c r="J166"/>
  <c r="J237"/>
  <c r="J129"/>
  <c i="4" r="BK120"/>
  <c i="2" r="J160"/>
  <c r="BK147"/>
  <c r="J141"/>
  <c r="J155"/>
  <c i="3" r="BK173"/>
  <c r="J154"/>
  <c r="J184"/>
  <c r="J181"/>
  <c r="J196"/>
  <c r="J188"/>
  <c r="BK137"/>
  <c r="J192"/>
  <c r="BK204"/>
  <c r="J173"/>
  <c i="2" r="J146"/>
  <c r="J147"/>
  <c r="J129"/>
  <c i="3" r="BK181"/>
  <c r="J170"/>
  <c r="BK184"/>
  <c r="J204"/>
  <c r="J218"/>
  <c r="J248"/>
  <c r="BK160"/>
  <c r="BK154"/>
  <c r="BK178"/>
  <c i="4" r="J120"/>
  <c i="2" r="BK160"/>
  <c r="J133"/>
  <c r="BK125"/>
  <c r="BK133"/>
  <c i="3" r="J164"/>
  <c r="BK164"/>
  <c r="BK237"/>
  <c r="J146"/>
  <c r="J175"/>
  <c r="BK146"/>
  <c r="J220"/>
  <c r="BK247"/>
  <c i="4" r="BK122"/>
  <c r="J119"/>
  <c i="2" r="BK129"/>
  <c r="BK149"/>
  <c r="J148"/>
  <c i="1" r="AS94"/>
  <c i="3" r="J234"/>
  <c r="J246"/>
  <c r="J177"/>
  <c r="J178"/>
  <c r="BK179"/>
  <c r="BK235"/>
  <c r="BK133"/>
  <c r="BK255"/>
  <c r="BK170"/>
  <c i="4" r="BK121"/>
  <c i="2" r="BK148"/>
  <c r="J149"/>
  <c i="3" r="BK218"/>
  <c r="BK155"/>
  <c r="J179"/>
  <c r="J217"/>
  <c r="BK220"/>
  <c r="BK254"/>
  <c r="BK177"/>
  <c r="BK213"/>
  <c r="BK196"/>
  <c r="BK192"/>
  <c i="4" r="J121"/>
  <c i="2" l="1" r="T145"/>
  <c r="P124"/>
  <c i="3" r="BK141"/>
  <c r="J141"/>
  <c r="J99"/>
  <c i="2" r="BK124"/>
  <c i="3" r="BK128"/>
  <c r="J128"/>
  <c r="J98"/>
  <c r="T141"/>
  <c r="T183"/>
  <c r="P236"/>
  <c r="T253"/>
  <c i="2" r="P145"/>
  <c i="3" r="P141"/>
  <c r="R183"/>
  <c r="BK236"/>
  <c r="J236"/>
  <c r="J105"/>
  <c r="R253"/>
  <c i="2" r="R124"/>
  <c i="3" r="P183"/>
  <c r="R219"/>
  <c r="BK253"/>
  <c r="J253"/>
  <c r="J106"/>
  <c i="2" r="T124"/>
  <c r="T123"/>
  <c r="T122"/>
  <c i="3" r="P128"/>
  <c r="T128"/>
  <c r="BK172"/>
  <c r="J172"/>
  <c r="J100"/>
  <c r="T172"/>
  <c r="P219"/>
  <c r="T236"/>
  <c i="2" r="BK145"/>
  <c r="J145"/>
  <c r="J99"/>
  <c i="3" r="R128"/>
  <c r="P172"/>
  <c r="BK183"/>
  <c r="BK182"/>
  <c r="J182"/>
  <c r="J102"/>
  <c r="T219"/>
  <c r="P253"/>
  <c i="2" r="R145"/>
  <c i="3" r="R141"/>
  <c r="R127"/>
  <c r="R172"/>
  <c r="BK219"/>
  <c r="J219"/>
  <c r="J104"/>
  <c r="R236"/>
  <c i="4" r="BK118"/>
  <c r="J118"/>
  <c r="J97"/>
  <c r="P118"/>
  <c r="P117"/>
  <c i="1" r="AU97"/>
  <c i="4" r="R118"/>
  <c r="R117"/>
  <c r="T118"/>
  <c r="T117"/>
  <c i="2" r="BK159"/>
  <c r="J159"/>
  <c r="J102"/>
  <c r="BK154"/>
  <c r="BK153"/>
  <c r="J153"/>
  <c r="J100"/>
  <c i="3" r="BK180"/>
  <c r="J180"/>
  <c r="J101"/>
  <c r="BK127"/>
  <c r="J127"/>
  <c r="J97"/>
  <c i="4" r="BE119"/>
  <c i="3" r="J183"/>
  <c r="J103"/>
  <c i="4" r="BE121"/>
  <c r="J89"/>
  <c r="E107"/>
  <c r="BE122"/>
  <c r="F114"/>
  <c r="BE120"/>
  <c i="2" r="J154"/>
  <c r="J101"/>
  <c i="3" r="J120"/>
  <c r="BE133"/>
  <c r="BE175"/>
  <c r="BE177"/>
  <c r="BE200"/>
  <c r="BE204"/>
  <c r="BE213"/>
  <c r="BE255"/>
  <c r="E116"/>
  <c r="F123"/>
  <c r="BE160"/>
  <c r="BE170"/>
  <c r="BE174"/>
  <c r="BE178"/>
  <c r="BE179"/>
  <c r="BE188"/>
  <c r="BE218"/>
  <c r="BE129"/>
  <c r="BE142"/>
  <c r="BE146"/>
  <c r="BE164"/>
  <c r="BE220"/>
  <c r="BE227"/>
  <c r="BE234"/>
  <c r="BE237"/>
  <c r="BE246"/>
  <c i="2" r="J124"/>
  <c r="J98"/>
  <c i="3" r="BE173"/>
  <c r="BE181"/>
  <c r="BE184"/>
  <c r="BE247"/>
  <c r="BE248"/>
  <c r="BE192"/>
  <c r="BE196"/>
  <c r="BE137"/>
  <c r="BE150"/>
  <c r="BE154"/>
  <c r="BE155"/>
  <c r="BE217"/>
  <c r="BE166"/>
  <c r="BE235"/>
  <c r="BE254"/>
  <c i="2" r="E112"/>
  <c r="BE148"/>
  <c r="BE152"/>
  <c r="F92"/>
  <c r="BE149"/>
  <c r="J116"/>
  <c r="BE129"/>
  <c r="BE160"/>
  <c r="BE150"/>
  <c r="BE133"/>
  <c r="BE137"/>
  <c r="BE146"/>
  <c r="BE147"/>
  <c r="BE125"/>
  <c r="BE141"/>
  <c r="BE155"/>
  <c r="F34"/>
  <c i="1" r="BA95"/>
  <c i="3" r="F37"/>
  <c i="1" r="BD96"/>
  <c i="2" r="F36"/>
  <c i="1" r="BC95"/>
  <c i="3" r="J34"/>
  <c i="1" r="AW96"/>
  <c i="4" r="F37"/>
  <c i="1" r="BD97"/>
  <c i="3" r="F34"/>
  <c i="1" r="BA96"/>
  <c i="4" r="J34"/>
  <c i="1" r="AW97"/>
  <c i="2" r="F35"/>
  <c i="1" r="BB95"/>
  <c i="4" r="F34"/>
  <c i="1" r="BA97"/>
  <c i="4" r="F36"/>
  <c i="1" r="BC97"/>
  <c i="4" r="F35"/>
  <c i="1" r="BB97"/>
  <c i="2" r="F37"/>
  <c i="1" r="BD95"/>
  <c i="3" r="F35"/>
  <c i="1" r="BB96"/>
  <c i="2" r="J34"/>
  <c i="1" r="AW95"/>
  <c i="3" r="F36"/>
  <c i="1" r="BC96"/>
  <c i="3" l="1" r="T182"/>
  <c r="P182"/>
  <c r="T127"/>
  <c r="T126"/>
  <c i="2" r="R123"/>
  <c r="R122"/>
  <c i="3" r="P127"/>
  <c r="P126"/>
  <c i="1" r="AU96"/>
  <c i="2" r="P123"/>
  <c r="P122"/>
  <c i="1" r="AU95"/>
  <c i="3" r="R182"/>
  <c r="R126"/>
  <c i="2" r="BK123"/>
  <c r="J123"/>
  <c r="J97"/>
  <c i="4" r="BK117"/>
  <c r="J117"/>
  <c r="J96"/>
  <c i="3" r="BK126"/>
  <c r="J126"/>
  <c r="J96"/>
  <c r="F33"/>
  <c i="1" r="AZ96"/>
  <c i="2" r="F33"/>
  <c i="1" r="AZ95"/>
  <c r="BC94"/>
  <c r="W32"/>
  <c i="4" r="J33"/>
  <c i="1" r="AV97"/>
  <c r="AT97"/>
  <c r="BA94"/>
  <c r="W30"/>
  <c r="BB94"/>
  <c r="AX94"/>
  <c i="2" r="J33"/>
  <c i="1" r="AV95"/>
  <c r="AT95"/>
  <c i="3" r="J33"/>
  <c i="1" r="AV96"/>
  <c r="AT96"/>
  <c i="4" r="F33"/>
  <c i="1" r="AZ97"/>
  <c r="BD94"/>
  <c r="W33"/>
  <c i="2" l="1" r="BK122"/>
  <c r="J122"/>
  <c i="1" r="AU94"/>
  <c r="AY94"/>
  <c i="2" r="J30"/>
  <c i="1" r="AG95"/>
  <c r="AW94"/>
  <c r="AK30"/>
  <c i="4" r="J30"/>
  <c i="1" r="AG97"/>
  <c r="W31"/>
  <c r="AZ94"/>
  <c r="AV94"/>
  <c r="AK29"/>
  <c i="3" r="J30"/>
  <c i="1" r="AG96"/>
  <c r="AG94"/>
  <c r="AK26"/>
  <c i="2" l="1" r="J39"/>
  <c i="4" r="J39"/>
  <c i="2" r="J96"/>
  <c i="3" r="J39"/>
  <c i="1" r="AN96"/>
  <c r="AK35"/>
  <c r="AN97"/>
  <c r="AN9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<sst xmlns="http://schemas.openxmlformats.org/spreadsheetml/2006/main">
  <si>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</si>
  <si>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</si>
  <si>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</si>
  <si>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</si>
  <si>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</si>
  <si>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{85356b76-2c82-4486-b7b7-3583fe8809e8}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</si>
  <si>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</si>
  <si>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</si>
  <si>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</si>
  <si>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</si>
  <si>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</si>
  <si>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</si>
  <si>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</si>
  <si>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</si>
  <si>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19MT097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</si>
  <si>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</si>
  <si>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</si>
  <si>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výtahu v objektu Mečová 250/7</t>
  </si>
  <si>
    <t>KSO:</t>
  </si>
  <si>
    <t>CC-CZ:</t>
  </si>
  <si>
    <t>Místo:</t>
  </si>
  <si>
    <t>Mečová 250/7, 602 00 Brno</t>
  </si>
  <si>
    <t>Datum:</t>
  </si>
  <si>
    <t>30. 10. 2019</t>
  </si>
  <si>
    <t>Zadavatel:</t>
  </si>
  <si>
    <t>IČ:</t>
  </si>
  <si>
    <t>449 927 85</t>
  </si>
  <si>
    <t>Statutární město Brno</t>
  </si>
  <si>
    <t>DIČ:</t>
  </si>
  <si>
    <t>CZ449 927 85</t>
  </si>
  <si>
    <t>Uchazeč:</t>
  </si>
  <si>
    <t>Vyplň údaj</t>
  </si>
  <si>
    <t>Projektant:</t>
  </si>
  <si>
    <t>872 453 02</t>
  </si>
  <si>
    <t>Ing. et Ing. Pavel Vyskočil</t>
  </si>
  <si>
    <t>True</t>
  </si>
  <si>
    <t>Zpracovatel:</t>
  </si>
  <si>
    <t>253 330 46</t>
  </si>
  <si>
    <t>STAGA stavební agentura s.r.o.</t>
  </si>
  <si>
    <t>CZ253 330 46</t>
  </si>
  <si>
    <t>Poznámka:</t>
  </si>
  <si>
    <t>Rozpočet slouží pouze a výhradně pro výběr zhotovitele, nikoliv jako výrobní. 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</si>
  <si>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</si>
  <si>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</si>
  <si>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</si>
  <si>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</si>
  <si>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</si>
  <si>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</si>
  <si>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</si>
  <si>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</si>
  <si>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</si>
  <si>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</si>
  <si>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</si>
  <si>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</si>
  <si>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</si>
  <si>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</si>
  <si>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</si>
  <si>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</si>
  <si>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</si>
  <si>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</si>
  <si>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</si>
  <si>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</si>
  <si>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</si>
  <si>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</si>
  <si>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</si>
  <si>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</si>
  <si>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</si>
  <si>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</si>
  <si>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</si>
  <si>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</si>
  <si>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</si>
  <si>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</si>
  <si>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</si>
  <si>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</si>
  <si>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</si>
  <si>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</si>
  <si>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</si>
  <si>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</si>
  <si>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</si>
  <si>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</si>
  <si>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</si>
  <si>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</si>
  <si>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</si>
  <si>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</si>
  <si>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</si>
  <si>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</si>
  <si>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</si>
  <si>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</si>
  <si>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</si>
  <si>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</si>
  <si>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</si>
  <si>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{c3d8fcf7-f2df-4a08-b31e-ac659178509a}</t>
  </si>
  <si>
    <t>2</t>
  </si>
  <si>
    <t>02</t>
  </si>
  <si>
    <t>Nové konstrukce</t>
  </si>
  <si>
    <t>{8fc4b5da-546c-4f43-95d4-10684063600e}</t>
  </si>
  <si>
    <t>03</t>
  </si>
  <si>
    <t>VRN</t>
  </si>
  <si>
    <t>{24a8ade3-c3cc-4e3e-9073-f7ae23b80317}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</si>
  <si>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</si>
  <si>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</si>
  <si>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</si>
  <si>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</si>
  <si>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</si>
  <si>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</si>
  <si>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</si>
  <si>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</si>
  <si>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</si>
  <si>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</si>
  <si>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</si>
  <si>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</si>
  <si>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</si>
  <si>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</si>
  <si>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</si>
  <si>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</si>
  <si>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</si>
  <si>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</si>
  <si>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</si>
  <si>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</si>
  <si>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</si>
  <si>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</si>
  <si>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</si>
  <si>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</si>
  <si>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</si>
  <si>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</si>
  <si>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</si>
  <si>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</si>
  <si>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</si>
  <si>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</si>
  <si>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</si>
  <si>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</si>
  <si>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</si>
  <si>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968072455</t>
  </si>
  <si>
    <t xml:space="preserve">Vybourání kovových rámů oken s křídly, dveřních zárubní, vrat, stěn, ostění nebo obkladů  dveřních zárubní, plochy do 2 m2</t>
  </si>
  <si>
    <t>m2</t>
  </si>
  <si>
    <t>CS ÚRS 2021 02</t>
  </si>
  <si>
    <t>4</t>
  </si>
  <si>
    <t>1314342078</t>
  </si>
  <si>
    <t>VV</t>
  </si>
  <si>
    <t>Vybourání zárubní (š * v)</t>
  </si>
  <si>
    <t>(0,90*2,05)+(0,90*2,05)+(0,90*2,05)+(0,90*2,05)</t>
  </si>
  <si>
    <t>Součet</t>
  </si>
  <si>
    <t>971033531</t>
  </si>
  <si>
    <t xml:space="preserve">Vybourání otvorů ve zdivu základovém nebo nadzákladovém z cihel, tvárnic, příčkovek  z cihel pálených na maltu vápennou nebo vápenocementovou plochy do 1 m2, tl. do 150 mm</t>
  </si>
  <si>
    <t>841896955</t>
  </si>
  <si>
    <t>Vybourání otvoru (š * v)</t>
  </si>
  <si>
    <t>(1,30*2,16)-(0,96*1,98)+(1,30*2,40)-(0,96*1,98)+(1,30*2,40)-(0,96*1,98)+(1,12*2,23)-(0,96*1,98)</t>
  </si>
  <si>
    <t>3</t>
  </si>
  <si>
    <t>974031164</t>
  </si>
  <si>
    <t xml:space="preserve">Vysekání rýh ve zdivu cihelném na maltu vápennou nebo vápenocementovou  do hl. 150 mm a šířky do 150 mm</t>
  </si>
  <si>
    <t>m</t>
  </si>
  <si>
    <t>232846729</t>
  </si>
  <si>
    <t>Vysekání rýh pro nové překlady (dl)</t>
  </si>
  <si>
    <t>(1,35)+(1,35)+(1,35)</t>
  </si>
  <si>
    <t>977151118</t>
  </si>
  <si>
    <t>Jádrové vrty diamantovými korunkami do stavebních materiálů (železobetonu, betonu, cihel, obkladů, dlažeb, kamene) průměru přes 90 do 100 mm</t>
  </si>
  <si>
    <t>1081078038</t>
  </si>
  <si>
    <t>Jádrový vrt (dl * p)</t>
  </si>
  <si>
    <t>(0,15)*2</t>
  </si>
  <si>
    <t>5</t>
  </si>
  <si>
    <t>977151123</t>
  </si>
  <si>
    <t>Jádrové vrty diamantovými korunkami do stavebních materiálů (železobetonu, betonu, cihel, obkladů, dlažeb, kamene) průměru přes 130 do 150 mm</t>
  </si>
  <si>
    <t>-1607514549</t>
  </si>
  <si>
    <t>997</t>
  </si>
  <si>
    <t>Přesun sutě</t>
  </si>
  <si>
    <t>6</t>
  </si>
  <si>
    <t>997002611</t>
  </si>
  <si>
    <t xml:space="preserve">Nakládání suti a vybouraných hmot na dopravní prostředek  pro vodorovné přemístění</t>
  </si>
  <si>
    <t>t</t>
  </si>
  <si>
    <t>-1352429689</t>
  </si>
  <si>
    <t>7</t>
  </si>
  <si>
    <t>997013215</t>
  </si>
  <si>
    <t xml:space="preserve">Vnitrostaveništní doprava suti a vybouraných hmot  vodorovně do 50 m svisle ručně pro budovy a haly výšky přes 15 do 18 m</t>
  </si>
  <si>
    <t>-907605894</t>
  </si>
  <si>
    <t>8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</si>
  <si>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</si>
  <si>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</si>
  <si>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-974815047</t>
  </si>
  <si>
    <t>997013501</t>
  </si>
  <si>
    <t xml:space="preserve">Odvoz suti a vybouraných hmot na skládku nebo meziskládku  se složením, na vzdálenost do 1 km</t>
  </si>
  <si>
    <t>1464827997</t>
  </si>
  <si>
    <t>10</t>
  </si>
  <si>
    <t>997013509</t>
  </si>
  <si>
    <t xml:space="preserve">Odvoz suti a vybouraných hmot na skládku nebo meziskládku  se složením, na vzdálenost Příplatek k ceně za každý další i započatý 1 km přes 1 km</t>
  </si>
  <si>
    <t>870184109</t>
  </si>
  <si>
    <t>1,804*5 'Přepočtené koeficientem množství</t>
  </si>
  <si>
    <t>11</t>
  </si>
  <si>
    <t>997013871</t>
  </si>
  <si>
    <t>Poplatek za uložení stavebního odpadu na recyklační skládce (skládkovné) směsného stavebního a demoličního zatříděného do Katalogu odpadů pod kódem 17 09 04</t>
  </si>
  <si>
    <t>-1622832104</t>
  </si>
  <si>
    <t>PSV</t>
  </si>
  <si>
    <t>Práce a dodávky PSV</t>
  </si>
  <si>
    <t>767</t>
  </si>
  <si>
    <t>Konstrukce zámečnické</t>
  </si>
  <si>
    <t>12</t>
  </si>
  <si>
    <t>767691822</t>
  </si>
  <si>
    <t>Ostatní práce - vyvěšení nebo zavěšení kovových křídel s případným uložením a opětovným zavěšením po provedení stavebních změn dveří, plochy do 2 m2</t>
  </si>
  <si>
    <t>kus</t>
  </si>
  <si>
    <t>16</t>
  </si>
  <si>
    <t>-1207248529</t>
  </si>
  <si>
    <t>Vyvešení křídel (p)</t>
  </si>
  <si>
    <t>1+1+1+1</t>
  </si>
  <si>
    <t>OST</t>
  </si>
  <si>
    <t>Ostatní</t>
  </si>
  <si>
    <t>13</t>
  </si>
  <si>
    <t>OST000X1</t>
  </si>
  <si>
    <t>Demontáž a ekologická likvidace stávajícího výtahu vč. strojovny a doplńků (dle PD)</t>
  </si>
  <si>
    <t>kpl</t>
  </si>
  <si>
    <t>512</t>
  </si>
  <si>
    <t>-1788110949</t>
  </si>
  <si>
    <t>dlažba_pl</t>
  </si>
  <si>
    <t>dlažba_sokl</t>
  </si>
  <si>
    <t>02 -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</si>
  <si>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</si>
  <si>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</si>
  <si>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</si>
  <si>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771 - Podlahy z dlaždic</t>
  </si>
  <si>
    <t xml:space="preserve">    777 - Podlahy lité</t>
  </si>
  <si>
    <t xml:space="preserve">    784 - Dokončovací práce - malby a tapety</t>
  </si>
  <si>
    <t>Svislé a kompletní konstrukce</t>
  </si>
  <si>
    <t>317944323</t>
  </si>
  <si>
    <t xml:space="preserve">Válcované nosníky dodatečně osazované do připravených otvorů  bez zazdění hlav č. 14 až 22</t>
  </si>
  <si>
    <t>-1093727718</t>
  </si>
  <si>
    <t>Dodatečný překlad (dl * p * m) (m = 14,30 kg/m)</t>
  </si>
  <si>
    <t>((1,35)*2+(1,35)*2+(1,35)*2)*14,30/1000</t>
  </si>
  <si>
    <t>340271041</t>
  </si>
  <si>
    <t>Zazdívka otvorů v příčkách nebo stěnách pórobetonovými tvárnicemi plochy přes 0,025 m2 do 1 m2, objemová hmotnost 500 kg/m3, tloušťka příčky 150 mm</t>
  </si>
  <si>
    <t>96044844</t>
  </si>
  <si>
    <t>Dozdění otvoru (š * v)</t>
  </si>
  <si>
    <t>(0,21)*2,16+(0,25)*2,40+(0,30)*2,40+(0,06)*2,23</t>
  </si>
  <si>
    <t>346244381</t>
  </si>
  <si>
    <t xml:space="preserve">Plentování ocelových válcovaných nosníků jednostranné cihlami  na maltu, výška stojiny do 200 mm</t>
  </si>
  <si>
    <t>600417997</t>
  </si>
  <si>
    <t>Dodatečný překlad - plentování (dl * p * v)</t>
  </si>
  <si>
    <t>((1,35*2)+(1,35*2)+(1,35*2))*0,14</t>
  </si>
  <si>
    <t>Úpravy povrchů, podlahy a osazování výplní</t>
  </si>
  <si>
    <t>612135001</t>
  </si>
  <si>
    <t xml:space="preserve">Vyrovnání nerovností podkladu vnitřních omítaných ploch  maltou, tloušťky do 10 mm vápenocementovou stěn</t>
  </si>
  <si>
    <t>1205709837</t>
  </si>
  <si>
    <t>Omítka - vyrovnání (dl * š)</t>
  </si>
  <si>
    <t>(2,10+1,06+2,10)*0,15+(2,10+1,06+2,10)*0,15+(2,10+1,06+2,10)*0,15+(2,10+1,06+2,10)*0,15</t>
  </si>
  <si>
    <t>611142001</t>
  </si>
  <si>
    <t xml:space="preserve">Potažení vnitřních ploch pletivem  v ploše nebo pruzích, na plném podkladu sklovláknitým vtlačením do tmelu stropů</t>
  </si>
  <si>
    <t>-412703609</t>
  </si>
  <si>
    <t>Dodatečný překlad - perlinka (dl * š)</t>
  </si>
  <si>
    <t>((0,15*3)*1,35+(0,15*3)*1,35+(0,15*3))*1,35</t>
  </si>
  <si>
    <t>612142001</t>
  </si>
  <si>
    <t xml:space="preserve">Potažení vnitřních ploch pletivem  v ploše nebo pruzích, na plném podkladu sklovláknitým vtlačením do tmelu stěn</t>
  </si>
  <si>
    <t>-92560248</t>
  </si>
  <si>
    <t>Omítka - perlinka (dl * v * p)</t>
  </si>
  <si>
    <t>((0,21)*2,16+(0,25)*2,40+(0,30)*2,40+(0,06)*2,23)*2</t>
  </si>
  <si>
    <t>612315213</t>
  </si>
  <si>
    <t>Vápenná omítka jednotlivých malých ploch hladká na stěnách, plochy jednotlivě přes 0,25 do 1 m2</t>
  </si>
  <si>
    <t>-466607319</t>
  </si>
  <si>
    <t>612315215</t>
  </si>
  <si>
    <t>Vápenná omítka jednotlivých malých ploch hladká na stěnách, plochy jednotlivě přes 1,0 do 4 m2</t>
  </si>
  <si>
    <t>-1442018426</t>
  </si>
  <si>
    <t>Omítka (p)</t>
  </si>
  <si>
    <t>nástupiště</t>
  </si>
  <si>
    <t>622143003</t>
  </si>
  <si>
    <t xml:space="preserve">Montáž omítkových profilů  plastových, pozinkovaných nebo dřevěných upevněných vtlačením do podkladní vrstvy nebo přibitím rohových s tkaninou</t>
  </si>
  <si>
    <t>1061534974</t>
  </si>
  <si>
    <t>Omítka - lišta (dl)</t>
  </si>
  <si>
    <t>(2,10+1,06+2,10)+(2,10+1,06+2,10)+(2,10+1,06+2,10)+(2,10+1,06+2,10)</t>
  </si>
  <si>
    <t>M</t>
  </si>
  <si>
    <t>59051473</t>
  </si>
  <si>
    <t>profil rohový Al 23x23 mm pro suchou výstavbu a pórobeton</t>
  </si>
  <si>
    <t>-252780833</t>
  </si>
  <si>
    <t>21,04*1,1 'Přepočtené koeficientem množství</t>
  </si>
  <si>
    <t>622143004</t>
  </si>
  <si>
    <t xml:space="preserve">Montáž omítkových profilů  plastových, pozinkovaných nebo dřevěných upevněných vtlačením do podkladní vrstvy nebo přibitím začišťovacích samolepících pro vytvoření dilatujícího spoje s okenním rámem</t>
  </si>
  <si>
    <t>1917350383</t>
  </si>
  <si>
    <t>59051476</t>
  </si>
  <si>
    <t>profil začišťovací PVC 9mm s výztužnou tkaninou pro ostění ETICS</t>
  </si>
  <si>
    <t>2076036578</t>
  </si>
  <si>
    <t>943211112</t>
  </si>
  <si>
    <t xml:space="preserve">Montáž lešení prostorového rámového lehkého pracovního s podlahami  s provozním zatížením tř. 3 do 200 kg/m2, výšky přes 10 do 25 m</t>
  </si>
  <si>
    <t>m3</t>
  </si>
  <si>
    <t>-1056305589</t>
  </si>
  <si>
    <t>14</t>
  </si>
  <si>
    <t>943211119</t>
  </si>
  <si>
    <t xml:space="preserve">Montáž lešení prostorového rámového lehkého pracovního s podlahami  Příplatek k cenám za půdorysnou plochu do 6 m2</t>
  </si>
  <si>
    <t>896521680</t>
  </si>
  <si>
    <t>943211212</t>
  </si>
  <si>
    <t xml:space="preserve">Montáž lešení prostorového rámového lehkého pracovního s podlahami  Příplatek za první a každý další den použití lešení k ceně -1112</t>
  </si>
  <si>
    <t>1016657653</t>
  </si>
  <si>
    <t>37*14 'Přepočtené koeficientem množství</t>
  </si>
  <si>
    <t>943211812</t>
  </si>
  <si>
    <t xml:space="preserve">Demontáž lešení prostorového rámového lehkého pracovního s podlahami  s provozním zatížením tř. 3 do 200 kg/m2, výšky přes 10 do 25 m</t>
  </si>
  <si>
    <t>-1754937432</t>
  </si>
  <si>
    <t>17</t>
  </si>
  <si>
    <t>949101111</t>
  </si>
  <si>
    <t xml:space="preserve">Lešení pomocné pracovní pro objekty pozemních staveb  pro zatížení do 150 kg/m2, o výšce lešeňové podlahy do 1,9 m</t>
  </si>
  <si>
    <t>1264937306</t>
  </si>
  <si>
    <t>18</t>
  </si>
  <si>
    <t>952901111</t>
  </si>
  <si>
    <t xml:space="preserve">Vyčištění budov nebo objektů před předáním do užívání  budov bytové nebo občanské výstavby, světlé výšky podlaží do 4 m</t>
  </si>
  <si>
    <t>1452369629</t>
  </si>
  <si>
    <t>998</t>
  </si>
  <si>
    <t>Přesun hmot</t>
  </si>
  <si>
    <t>19</t>
  </si>
  <si>
    <t>998018003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</si>
  <si>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</si>
  <si>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574738882</t>
  </si>
  <si>
    <t>771</t>
  </si>
  <si>
    <t>Podlahy z dlaždic</t>
  </si>
  <si>
    <t>20</t>
  </si>
  <si>
    <t>771111011</t>
  </si>
  <si>
    <t>Příprava podkladu před provedením dlažby vysátí podlah</t>
  </si>
  <si>
    <t>-545645342</t>
  </si>
  <si>
    <t>Souvrství podlahy - dlažba, příprava (pl)</t>
  </si>
  <si>
    <t>(dlažba_pl)</t>
  </si>
  <si>
    <t>771121011</t>
  </si>
  <si>
    <t>Příprava podkladu před provedením dlažby nátěr penetrační na podlahu</t>
  </si>
  <si>
    <t>1948643623</t>
  </si>
  <si>
    <t>Souvrství podlahy - dlažba, penetrace (pl)</t>
  </si>
  <si>
    <t>22</t>
  </si>
  <si>
    <t>771151011</t>
  </si>
  <si>
    <t>Příprava podkladu před provedením dlažby samonivelační stěrka min.pevnosti 20 MPa, tloušťky do 3 mm</t>
  </si>
  <si>
    <t>-1191718275</t>
  </si>
  <si>
    <t>Souvrství podlahy - dlažba, vyrovnání (pl)</t>
  </si>
  <si>
    <t>23</t>
  </si>
  <si>
    <t>771474112</t>
  </si>
  <si>
    <t>Montáž soklů z dlaždic keramických lepených flexibilním lepidlem rovných, výšky přes 65 do 90 mm</t>
  </si>
  <si>
    <t>1945492395</t>
  </si>
  <si>
    <t>Souvrství podlahy - dlažba, sokl (dl)</t>
  </si>
  <si>
    <t>(0,50)+(0,50)+(0,50)+(0,50)</t>
  </si>
  <si>
    <t>24</t>
  </si>
  <si>
    <t>771573912</t>
  </si>
  <si>
    <t xml:space="preserve">Opravy podlah z dlaždic keramických  lepených při velikosti dlaždic přes 6 do 9 ks/m2</t>
  </si>
  <si>
    <t>83376465</t>
  </si>
  <si>
    <t>Doplnění dlažby (předpokládaný p)</t>
  </si>
  <si>
    <t>10+10+10+10</t>
  </si>
  <si>
    <t>25</t>
  </si>
  <si>
    <t>597610X1</t>
  </si>
  <si>
    <t>dlažba keramická slinutá hladká do interiéru i exteriéru do 9ks/m2</t>
  </si>
  <si>
    <t>32</t>
  </si>
  <si>
    <t>-1246572018</t>
  </si>
  <si>
    <t>Doplnění dlažby (předpokládaná pl)</t>
  </si>
  <si>
    <t>1,00+1,00+1,00+1,00</t>
  </si>
  <si>
    <t>Mezisoučet</t>
  </si>
  <si>
    <t>Sokl (dl * v)</t>
  </si>
  <si>
    <t>(dlažba_sokl)*0,10</t>
  </si>
  <si>
    <t>4,2*1,1 'Přepočtené koeficientem množství</t>
  </si>
  <si>
    <t>26</t>
  </si>
  <si>
    <t>771591115</t>
  </si>
  <si>
    <t>Podlahy - dokončovací práce spárování silikonem</t>
  </si>
  <si>
    <t>-1051189418</t>
  </si>
  <si>
    <t>Souvrství podlahy - dlažba, dilatace (dl)</t>
  </si>
  <si>
    <t>(dlažba_sokl)</t>
  </si>
  <si>
    <t>27</t>
  </si>
  <si>
    <t>998771103</t>
  </si>
  <si>
    <t>Přesun hmot pro podlahy z dlaždic stanovený z hmotnosti přesunovaného materiálu vodorovná dopravní vzdálenost do 50 m v objektech výšky přes 12 do 24 m</t>
  </si>
  <si>
    <t>-1334188920</t>
  </si>
  <si>
    <t>28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</si>
  <si>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</si>
  <si>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</si>
  <si>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-1341900601</t>
  </si>
  <si>
    <t>777</t>
  </si>
  <si>
    <t>Podlahy lité</t>
  </si>
  <si>
    <t>29</t>
  </si>
  <si>
    <t>777131109</t>
  </si>
  <si>
    <t>Penetrační nátěr podlahy epoxidový odolný proti vzlínání olejů</t>
  </si>
  <si>
    <t>1964989734</t>
  </si>
  <si>
    <t>Nátěr podlahy - penetrace (dl * š)</t>
  </si>
  <si>
    <t>šachta</t>
  </si>
  <si>
    <t>(1,52*1,52)</t>
  </si>
  <si>
    <t>strojovna</t>
  </si>
  <si>
    <t>(3,85*2,35)</t>
  </si>
  <si>
    <t>30</t>
  </si>
  <si>
    <t>777611141</t>
  </si>
  <si>
    <t>Krycí nátěr podlahy antistatický chemicky odolný epoxidový</t>
  </si>
  <si>
    <t>1598494684</t>
  </si>
  <si>
    <t>Nátěr podlahy - epoxid (dl * š)</t>
  </si>
  <si>
    <t>31</t>
  </si>
  <si>
    <t>998777103</t>
  </si>
  <si>
    <t xml:space="preserve">Přesun hmot pro podlahy lité  stanovený z hmotnosti přesunovaného materiálu vodorovná dopravní vzdálenost do 50 m v objektech výšky přes 12 do 24 m</t>
  </si>
  <si>
    <t>-1024456690</t>
  </si>
  <si>
    <t>998777181</t>
  </si>
  <si>
    <t xml:space="preserve">Přesun hmot pro podlahy lité  stanovený z hmotnosti přesunovaného materiálu Příplatek k cenám za přesun prováděný bez použití mechanizace pro jakoukoliv výšku objektu</t>
  </si>
  <si>
    <t>456977292</t>
  </si>
  <si>
    <t>784</t>
  </si>
  <si>
    <t>Dokončovací práce - malby a tapety</t>
  </si>
  <si>
    <t>33</t>
  </si>
  <si>
    <t>784111001</t>
  </si>
  <si>
    <t>Oprášení (ometení) podkladu v místnostech výšky do 3,80 m</t>
  </si>
  <si>
    <t>-857876377</t>
  </si>
  <si>
    <t>Malba stěn (dl * v)</t>
  </si>
  <si>
    <t>(1,15)*2,16+(2,32)*4,07+(3,17)*3,51+(1,52)*3,16</t>
  </si>
  <si>
    <t>(1,52*2+1,52*2)*16,45</t>
  </si>
  <si>
    <t>(3,85*2+2,35*2)*2,05</t>
  </si>
  <si>
    <t>34</t>
  </si>
  <si>
    <t>784181111</t>
  </si>
  <si>
    <t>Penetrace podkladu jednonásobná základní silikátová bezbarvá v místnostech výšky do 3,80 m</t>
  </si>
  <si>
    <t>-1430370907</t>
  </si>
  <si>
    <t>35</t>
  </si>
  <si>
    <t>784211101</t>
  </si>
  <si>
    <t>Malby z malířských směsí oděruvzdorných za mokra dvojnásobné, bílé za mokra oděruvzdorné výborně v místnostech výšky do 3,80 m</t>
  </si>
  <si>
    <t>-1291583707</t>
  </si>
  <si>
    <t>36</t>
  </si>
  <si>
    <t>784211141</t>
  </si>
  <si>
    <t>Malby z malířských směsí oděruvzdorných za mokra Příplatek k cenám dvojnásobných maleb za zvýšenou pracnost při provádění malého rozsahu plochy do 5 m2</t>
  </si>
  <si>
    <t>2081480243</t>
  </si>
  <si>
    <t>37</t>
  </si>
  <si>
    <t>D+M výtah vč. doplňků (dle PD)</t>
  </si>
  <si>
    <t>-1981333745</t>
  </si>
  <si>
    <t>38</t>
  </si>
  <si>
    <t>OST000X2</t>
  </si>
  <si>
    <t>Stavební přípomoc</t>
  </si>
  <si>
    <t>755229992</t>
  </si>
  <si>
    <t>03 - VRN</t>
  </si>
  <si>
    <t>VRN - Vedlejší rozpočtové náklady</t>
  </si>
  <si>
    <t>Vedlejší rozpočtové náklady</t>
  </si>
  <si>
    <t>VRN000X1</t>
  </si>
  <si>
    <t>Zařízení staveniště</t>
  </si>
  <si>
    <t>1238558182</t>
  </si>
  <si>
    <t>VRN000X2</t>
  </si>
  <si>
    <t>Ztížené provozní vlivy</t>
  </si>
  <si>
    <t>580460805</t>
  </si>
  <si>
    <t>VRN000X3</t>
  </si>
  <si>
    <t>Přesun kapacit</t>
  </si>
  <si>
    <t>-1479573725</t>
  </si>
  <si>
    <t>VRN000X4</t>
  </si>
  <si>
    <t>Inženýrská činnost</t>
  </si>
  <si>
    <t>418508711</t>
  </si>
  <si>
    <t>SEZNAM FIGUR</t>
  </si>
  <si>
    <t>Výměra</t>
  </si>
  <si>
    <t xml:space="preserve"> 02</t>
  </si>
  <si>
    <t>Použití figury:</t>
  </si>
  <si>
    <t>dlažba identická se stávající (dle PD)</t>
  </si>
  <si>
    <t>Vysátí podkladu před pokládkou dlažby</t>
  </si>
  <si>
    <t>Nátěr penetrační na podlahu</t>
  </si>
  <si>
    <t>Samonivelační stěrka podlah pevnosti 20 MPa tl 3 mm</t>
  </si>
  <si>
    <t>Montáž soklů z dlaždic keramických rovných flexibilní lepidlo v přes 65 do 90 mm</t>
  </si>
  <si>
    <t>Podlahy spárování silikonem</t>
  </si>
  <si>
    <t>skl_dlažba_obv</t>
  </si>
  <si>
    <t>skl_dlažba_pl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</si>
</sst>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19MT097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Výměna výtahu v objektu Mečová 250/7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Mečová 250/7, 602 00 Brno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30. 10. 2019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Brno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et Ing. Pavel Vyskočil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>STAGA stavební agentura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Bourací práce'!J30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'01 - Bourací práce'!P122</f>
        <v>0</v>
      </c>
      <c r="AV95" s="129">
        <f>'01 - Bourací práce'!J33</f>
        <v>0</v>
      </c>
      <c r="AW95" s="129">
        <f>'01 - Bourací práce'!J34</f>
        <v>0</v>
      </c>
      <c r="AX95" s="129">
        <f>'01 - Bourací práce'!J35</f>
        <v>0</v>
      </c>
      <c r="AY95" s="129">
        <f>'01 - Bourací práce'!J36</f>
        <v>0</v>
      </c>
      <c r="AZ95" s="129">
        <f>'01 - Bourací práce'!F33</f>
        <v>0</v>
      </c>
      <c r="BA95" s="129">
        <f>'01 - Bourací práce'!F34</f>
        <v>0</v>
      </c>
      <c r="BB95" s="129">
        <f>'01 - Bourací práce'!F35</f>
        <v>0</v>
      </c>
      <c r="BC95" s="129">
        <f>'01 - Bourací práce'!F36</f>
        <v>0</v>
      </c>
      <c r="BD95" s="131">
        <f>'01 - Bourací práce'!F37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</v>
      </c>
      <c r="CM95" s="132" t="s">
        <v>92</v>
      </c>
    </row>
    <row r="96" s="7" customFormat="1" ht="16.5" customHeight="1">
      <c r="A96" s="120" t="s">
        <v>86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Nové konstrukce'!J30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'02 - Nové konstrukce'!P126</f>
        <v>0</v>
      </c>
      <c r="AV96" s="129">
        <f>'02 - Nové konstrukce'!J33</f>
        <v>0</v>
      </c>
      <c r="AW96" s="129">
        <f>'02 - Nové konstrukce'!J34</f>
        <v>0</v>
      </c>
      <c r="AX96" s="129">
        <f>'02 - Nové konstrukce'!J35</f>
        <v>0</v>
      </c>
      <c r="AY96" s="129">
        <f>'02 - Nové konstrukce'!J36</f>
        <v>0</v>
      </c>
      <c r="AZ96" s="129">
        <f>'02 - Nové konstrukce'!F33</f>
        <v>0</v>
      </c>
      <c r="BA96" s="129">
        <f>'02 - Nové konstrukce'!F34</f>
        <v>0</v>
      </c>
      <c r="BB96" s="129">
        <f>'02 - Nové konstrukce'!F35</f>
        <v>0</v>
      </c>
      <c r="BC96" s="129">
        <f>'02 - Nové konstrukce'!F36</f>
        <v>0</v>
      </c>
      <c r="BD96" s="131">
        <f>'02 - Nové konstrukce'!F37</f>
        <v>0</v>
      </c>
      <c r="BE96" s="7"/>
      <c r="BT96" s="132" t="s">
        <v>90</v>
      </c>
      <c r="BV96" s="132" t="s">
        <v>84</v>
      </c>
      <c r="BW96" s="132" t="s">
        <v>95</v>
      </c>
      <c r="BX96" s="132" t="s">
        <v>5</v>
      </c>
      <c r="CL96" s="132" t="s">
        <v>1</v>
      </c>
      <c r="CM96" s="132" t="s">
        <v>92</v>
      </c>
    </row>
    <row r="97" s="7" customFormat="1" ht="16.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VRN'!J30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33">
        <v>0</v>
      </c>
      <c r="AT97" s="134">
        <f>ROUND(SUM(AV97:AW97),2)</f>
        <v>0</v>
      </c>
      <c r="AU97" s="135">
        <f>'03 - VRN'!P117</f>
        <v>0</v>
      </c>
      <c r="AV97" s="134">
        <f>'03 - VRN'!J33</f>
        <v>0</v>
      </c>
      <c r="AW97" s="134">
        <f>'03 - VRN'!J34</f>
        <v>0</v>
      </c>
      <c r="AX97" s="134">
        <f>'03 - VRN'!J35</f>
        <v>0</v>
      </c>
      <c r="AY97" s="134">
        <f>'03 - VRN'!J36</f>
        <v>0</v>
      </c>
      <c r="AZ97" s="134">
        <f>'03 - VRN'!F33</f>
        <v>0</v>
      </c>
      <c r="BA97" s="134">
        <f>'03 - VRN'!F34</f>
        <v>0</v>
      </c>
      <c r="BB97" s="134">
        <f>'03 - VRN'!F35</f>
        <v>0</v>
      </c>
      <c r="BC97" s="134">
        <f>'03 - VRN'!F36</f>
        <v>0</v>
      </c>
      <c r="BD97" s="136">
        <f>'03 - VRN'!F37</f>
        <v>0</v>
      </c>
      <c r="BE97" s="7"/>
      <c r="BT97" s="132" t="s">
        <v>90</v>
      </c>
      <c r="BV97" s="132" t="s">
        <v>84</v>
      </c>
      <c r="BW97" s="132" t="s">
        <v>98</v>
      </c>
      <c r="BX97" s="132" t="s">
        <v>5</v>
      </c>
      <c r="CL97" s="132" t="s">
        <v>1</v>
      </c>
      <c r="CM97" s="132" t="s">
        <v>92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5kzpiDFV7EUp43ccjepmEe6tql00CEwi/Czh9EL1hOf2W7H3+eggsSu+yW09RZ4fIAGE7ZIo5HG/w2r9b3we4A==" hashValue="/pFlZqRoYQ/ipLDyK1aZytmI/0DDVA5MwXE7pUuU06d+C15TalNvxAxgNDHqf7YXyQM+UHuI7eds9wuzkRbLt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Bourací práce'!C2" display="/"/>
    <hyperlink ref="A96" location="'02 - Nové konstrukce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Výměna výtahu v objektu Mečová 250/7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6"/>
      <c r="B27" s="147"/>
      <c r="C27" s="146"/>
      <c r="D27" s="146"/>
      <c r="E27" s="148" t="s">
        <v>41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ROUND((SUM(BE122:BE160)),  2)</f>
        <v>0</v>
      </c>
      <c r="G33" s="39"/>
      <c r="H33" s="39"/>
      <c r="I33" s="156">
        <v>0.20999999999999999</v>
      </c>
      <c r="J33" s="155">
        <f>ROUND(((SUM(BE122:BE160))*I33),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ROUND((SUM(BF122:BF160)),  2)</f>
        <v>0</v>
      </c>
      <c r="G34" s="39"/>
      <c r="H34" s="39"/>
      <c r="I34" s="156">
        <v>0.14999999999999999</v>
      </c>
      <c r="J34" s="155">
        <f>ROUND(((SUM(BF122:BF160))*I34),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ROUND((SUM(BG122:BG160)),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ROUND((SUM(BH122:BH160)),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ROUND((SUM(BI122:BI160)),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Výměna výtahu v objektu Mečová 250/7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Bourací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Mečová 250/7, 602 00 Brno</v>
      </c>
      <c r="G89" s="41"/>
      <c r="H89" s="41"/>
      <c r="I89" s="33" t="s">
        <v>22</v>
      </c>
      <c r="J89" s="80" t="str">
        <f>IF(J12="","",J12)</f>
        <v>30. 10. 2019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et Ing. Pavel Vyskočil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110</v>
      </c>
      <c r="E100" s="183"/>
      <c r="F100" s="183"/>
      <c r="G100" s="183"/>
      <c r="H100" s="183"/>
      <c r="I100" s="183"/>
      <c r="J100" s="184">
        <f>J153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112</v>
      </c>
      <c r="E102" s="183"/>
      <c r="F102" s="183"/>
      <c r="G102" s="183"/>
      <c r="H102" s="183"/>
      <c r="I102" s="183"/>
      <c r="J102" s="184">
        <f>J159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Výměna výtahu v objektu Mečová 250/7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01 - Bourací práce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Mečová 250/7, 602 00 Brno</v>
      </c>
      <c r="G116" s="41"/>
      <c r="H116" s="41"/>
      <c r="I116" s="33" t="s">
        <v>22</v>
      </c>
      <c r="J116" s="80" t="str">
        <f>IF(J12="","",J12)</f>
        <v>30. 10. 2019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Statutární město Brno</v>
      </c>
      <c r="G118" s="41"/>
      <c r="H118" s="41"/>
      <c r="I118" s="33" t="s">
        <v>32</v>
      </c>
      <c r="J118" s="37" t="str">
        <f>E21</f>
        <v>Ing. et Ing. Pavel Vyskočil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36</v>
      </c>
      <c r="J119" s="37" t="str">
        <f>E24</f>
        <v>STAGA stavební agentura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114</v>
      </c>
      <c r="D121" s="195" t="s">
        <v>67</v>
      </c>
      <c r="E121" s="195" t="s">
        <v>63</v>
      </c>
      <c r="F121" s="195" t="s">
        <v>64</v>
      </c>
      <c r="G121" s="195" t="s">
        <v>115</v>
      </c>
      <c r="H121" s="195" t="s">
        <v>116</v>
      </c>
      <c r="I121" s="195" t="s">
        <v>117</v>
      </c>
      <c r="J121" s="195" t="s">
        <v>104</v>
      </c>
      <c r="K121" s="196" t="s">
        <v>118</v>
      </c>
      <c r="L121" s="197"/>
      <c r="M121" s="101" t="s">
        <v>1</v>
      </c>
      <c r="N121" s="102" t="s">
        <v>46</v>
      </c>
      <c r="O121" s="102" t="s">
        <v>119</v>
      </c>
      <c r="P121" s="102" t="s">
        <v>120</v>
      </c>
      <c r="Q121" s="102" t="s">
        <v>121</v>
      </c>
      <c r="R121" s="102" t="s">
        <v>122</v>
      </c>
      <c r="S121" s="102" t="s">
        <v>123</v>
      </c>
      <c r="T121" s="103" t="s">
        <v>124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125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P123+P153+P159</f>
        <v>0</v>
      </c>
      <c r="Q122" s="105"/>
      <c r="R122" s="200">
        <f>R123+R153+R159</f>
        <v>0.00080999999999999996</v>
      </c>
      <c r="S122" s="105"/>
      <c r="T122" s="201">
        <f>T123+T153+T159</f>
        <v>1.80402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106</v>
      </c>
      <c r="BK122" s="202">
        <f>BK123+BK153+BK159</f>
        <v>0</v>
      </c>
    </row>
    <row r="123" s="12" customFormat="1" ht="25.92" customHeight="1">
      <c r="A123" s="12"/>
      <c r="B123" s="203"/>
      <c r="C123" s="204"/>
      <c r="D123" s="205" t="s">
        <v>81</v>
      </c>
      <c r="E123" s="206" t="s">
        <v>126</v>
      </c>
      <c r="F123" s="206" t="s">
        <v>127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P124+P145</f>
        <v>0</v>
      </c>
      <c r="Q123" s="211"/>
      <c r="R123" s="212">
        <f>R124+R145</f>
        <v>0.00080999999999999996</v>
      </c>
      <c r="S123" s="211"/>
      <c r="T123" s="213">
        <f>T124+T145</f>
        <v>1.80402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90</v>
      </c>
      <c r="AT123" s="215" t="s">
        <v>81</v>
      </c>
      <c r="AU123" s="215" t="s">
        <v>82</v>
      </c>
      <c r="AY123" s="214" t="s">
        <v>128</v>
      </c>
      <c r="BK123" s="216">
        <f>BK124+BK145</f>
        <v>0</v>
      </c>
    </row>
    <row r="124" s="12" customFormat="1" ht="22.8" customHeight="1">
      <c r="A124" s="12"/>
      <c r="B124" s="203"/>
      <c r="C124" s="204"/>
      <c r="D124" s="205" t="s">
        <v>81</v>
      </c>
      <c r="E124" s="217" t="s">
        <v>129</v>
      </c>
      <c r="F124" s="217" t="s">
        <v>130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SUM(P125:P144)</f>
        <v>0</v>
      </c>
      <c r="Q124" s="211"/>
      <c r="R124" s="212">
        <f>SUM(R125:R144)</f>
        <v>0.00080999999999999996</v>
      </c>
      <c r="S124" s="211"/>
      <c r="T124" s="213">
        <f>SUM(T125:T144)</f>
        <v>1.80402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90</v>
      </c>
      <c r="AT124" s="215" t="s">
        <v>81</v>
      </c>
      <c r="AU124" s="215" t="s">
        <v>90</v>
      </c>
      <c r="AY124" s="214" t="s">
        <v>128</v>
      </c>
      <c r="BK124" s="216">
        <f>SUM(BK125:BK144)</f>
        <v>0</v>
      </c>
    </row>
    <row r="125" s="2" customFormat="1" ht="37.8" customHeight="1">
      <c r="A125" s="39"/>
      <c r="B125" s="40"/>
      <c r="C125" s="219" t="s">
        <v>90</v>
      </c>
      <c r="D125" s="219" t="s">
        <v>131</v>
      </c>
      <c r="E125" s="220" t="s">
        <v>132</v>
      </c>
      <c r="F125" s="221" t="s">
        <v>133</v>
      </c>
      <c r="G125" s="222" t="s">
        <v>134</v>
      </c>
      <c r="H125" s="223">
        <v>7.3799999999999999</v>
      </c>
      <c r="I125" s="224"/>
      <c r="J125" s="225">
        <f>ROUND(I125*H125,2)</f>
        <v>0</v>
      </c>
      <c r="K125" s="221" t="s">
        <v>135</v>
      </c>
      <c r="L125" s="45"/>
      <c r="M125" s="226" t="s">
        <v>1</v>
      </c>
      <c r="N125" s="227" t="s">
        <v>47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0.075999999999999998</v>
      </c>
      <c r="T125" s="229">
        <f>S125*H125</f>
        <v>0.56087999999999993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136</v>
      </c>
      <c r="AT125" s="230" t="s">
        <v>131</v>
      </c>
      <c r="AU125" s="230" t="s">
        <v>92</v>
      </c>
      <c r="AY125" s="18" t="s">
        <v>128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90</v>
      </c>
      <c r="BK125" s="231">
        <f>ROUND(I125*H125,2)</f>
        <v>0</v>
      </c>
      <c r="BL125" s="18" t="s">
        <v>136</v>
      </c>
      <c r="BM125" s="230" t="s">
        <v>137</v>
      </c>
    </row>
    <row r="126" s="13" customFormat="1">
      <c r="A126" s="13"/>
      <c r="B126" s="232"/>
      <c r="C126" s="233"/>
      <c r="D126" s="234" t="s">
        <v>138</v>
      </c>
      <c r="E126" s="235" t="s">
        <v>1</v>
      </c>
      <c r="F126" s="236" t="s">
        <v>139</v>
      </c>
      <c r="G126" s="233"/>
      <c r="H126" s="235" t="s">
        <v>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138</v>
      </c>
      <c r="AU126" s="242" t="s">
        <v>92</v>
      </c>
      <c r="AV126" s="13" t="s">
        <v>90</v>
      </c>
      <c r="AW126" s="13" t="s">
        <v>35</v>
      </c>
      <c r="AX126" s="13" t="s">
        <v>82</v>
      </c>
      <c r="AY126" s="242" t="s">
        <v>128</v>
      </c>
    </row>
    <row r="127" s="14" customFormat="1">
      <c r="A127" s="14"/>
      <c r="B127" s="243"/>
      <c r="C127" s="244"/>
      <c r="D127" s="234" t="s">
        <v>138</v>
      </c>
      <c r="E127" s="245" t="s">
        <v>1</v>
      </c>
      <c r="F127" s="246" t="s">
        <v>140</v>
      </c>
      <c r="G127" s="244"/>
      <c r="H127" s="247">
        <v>7.3799999999999999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138</v>
      </c>
      <c r="AU127" s="253" t="s">
        <v>92</v>
      </c>
      <c r="AV127" s="14" t="s">
        <v>92</v>
      </c>
      <c r="AW127" s="14" t="s">
        <v>35</v>
      </c>
      <c r="AX127" s="14" t="s">
        <v>82</v>
      </c>
      <c r="AY127" s="253" t="s">
        <v>128</v>
      </c>
    </row>
    <row r="128" s="15" customFormat="1">
      <c r="A128" s="15"/>
      <c r="B128" s="254"/>
      <c r="C128" s="255"/>
      <c r="D128" s="234" t="s">
        <v>138</v>
      </c>
      <c r="E128" s="256" t="s">
        <v>1</v>
      </c>
      <c r="F128" s="257" t="s">
        <v>141</v>
      </c>
      <c r="G128" s="255"/>
      <c r="H128" s="258">
        <v>7.3799999999999999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138</v>
      </c>
      <c r="AU128" s="264" t="s">
        <v>92</v>
      </c>
      <c r="AV128" s="15" t="s">
        <v>136</v>
      </c>
      <c r="AW128" s="15" t="s">
        <v>35</v>
      </c>
      <c r="AX128" s="15" t="s">
        <v>90</v>
      </c>
      <c r="AY128" s="264" t="s">
        <v>128</v>
      </c>
    </row>
    <row r="129" s="2" customFormat="1" ht="55.5" customHeight="1">
      <c r="A129" s="39"/>
      <c r="B129" s="40"/>
      <c r="C129" s="219" t="s">
        <v>92</v>
      </c>
      <c r="D129" s="219" t="s">
        <v>131</v>
      </c>
      <c r="E129" s="220" t="s">
        <v>142</v>
      </c>
      <c r="F129" s="221" t="s">
        <v>143</v>
      </c>
      <c r="G129" s="222" t="s">
        <v>134</v>
      </c>
      <c r="H129" s="223">
        <v>3.9420000000000002</v>
      </c>
      <c r="I129" s="224"/>
      <c r="J129" s="225">
        <f>ROUND(I129*H129,2)</f>
        <v>0</v>
      </c>
      <c r="K129" s="221" t="s">
        <v>135</v>
      </c>
      <c r="L129" s="45"/>
      <c r="M129" s="226" t="s">
        <v>1</v>
      </c>
      <c r="N129" s="227" t="s">
        <v>47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0.27000000000000002</v>
      </c>
      <c r="T129" s="229">
        <f>S129*H129</f>
        <v>1.0643400000000001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136</v>
      </c>
      <c r="AT129" s="230" t="s">
        <v>131</v>
      </c>
      <c r="AU129" s="230" t="s">
        <v>92</v>
      </c>
      <c r="AY129" s="18" t="s">
        <v>128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90</v>
      </c>
      <c r="BK129" s="231">
        <f>ROUND(I129*H129,2)</f>
        <v>0</v>
      </c>
      <c r="BL129" s="18" t="s">
        <v>136</v>
      </c>
      <c r="BM129" s="230" t="s">
        <v>144</v>
      </c>
    </row>
    <row r="130" s="13" customFormat="1">
      <c r="A130" s="13"/>
      <c r="B130" s="232"/>
      <c r="C130" s="233"/>
      <c r="D130" s="234" t="s">
        <v>138</v>
      </c>
      <c r="E130" s="235" t="s">
        <v>1</v>
      </c>
      <c r="F130" s="236" t="s">
        <v>145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138</v>
      </c>
      <c r="AU130" s="242" t="s">
        <v>92</v>
      </c>
      <c r="AV130" s="13" t="s">
        <v>90</v>
      </c>
      <c r="AW130" s="13" t="s">
        <v>35</v>
      </c>
      <c r="AX130" s="13" t="s">
        <v>82</v>
      </c>
      <c r="AY130" s="242" t="s">
        <v>128</v>
      </c>
    </row>
    <row r="131" s="14" customFormat="1">
      <c r="A131" s="14"/>
      <c r="B131" s="243"/>
      <c r="C131" s="244"/>
      <c r="D131" s="234" t="s">
        <v>138</v>
      </c>
      <c r="E131" s="245" t="s">
        <v>1</v>
      </c>
      <c r="F131" s="246" t="s">
        <v>146</v>
      </c>
      <c r="G131" s="244"/>
      <c r="H131" s="247">
        <v>3.9420000000000002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138</v>
      </c>
      <c r="AU131" s="253" t="s">
        <v>92</v>
      </c>
      <c r="AV131" s="14" t="s">
        <v>92</v>
      </c>
      <c r="AW131" s="14" t="s">
        <v>35</v>
      </c>
      <c r="AX131" s="14" t="s">
        <v>82</v>
      </c>
      <c r="AY131" s="253" t="s">
        <v>128</v>
      </c>
    </row>
    <row r="132" s="15" customFormat="1">
      <c r="A132" s="15"/>
      <c r="B132" s="254"/>
      <c r="C132" s="255"/>
      <c r="D132" s="234" t="s">
        <v>138</v>
      </c>
      <c r="E132" s="256" t="s">
        <v>1</v>
      </c>
      <c r="F132" s="257" t="s">
        <v>141</v>
      </c>
      <c r="G132" s="255"/>
      <c r="H132" s="258">
        <v>3.9420000000000002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138</v>
      </c>
      <c r="AU132" s="264" t="s">
        <v>92</v>
      </c>
      <c r="AV132" s="15" t="s">
        <v>136</v>
      </c>
      <c r="AW132" s="15" t="s">
        <v>35</v>
      </c>
      <c r="AX132" s="15" t="s">
        <v>90</v>
      </c>
      <c r="AY132" s="264" t="s">
        <v>128</v>
      </c>
    </row>
    <row r="133" s="2" customFormat="1" ht="37.8" customHeight="1">
      <c r="A133" s="39"/>
      <c r="B133" s="40"/>
      <c r="C133" s="219" t="s">
        <v>147</v>
      </c>
      <c r="D133" s="219" t="s">
        <v>131</v>
      </c>
      <c r="E133" s="220" t="s">
        <v>148</v>
      </c>
      <c r="F133" s="221" t="s">
        <v>149</v>
      </c>
      <c r="G133" s="222" t="s">
        <v>150</v>
      </c>
      <c r="H133" s="223">
        <v>4.0499999999999998</v>
      </c>
      <c r="I133" s="224"/>
      <c r="J133" s="225">
        <f>ROUND(I133*H133,2)</f>
        <v>0</v>
      </c>
      <c r="K133" s="221" t="s">
        <v>135</v>
      </c>
      <c r="L133" s="45"/>
      <c r="M133" s="226" t="s">
        <v>1</v>
      </c>
      <c r="N133" s="227" t="s">
        <v>47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0.040000000000000001</v>
      </c>
      <c r="T133" s="229">
        <f>S133*H133</f>
        <v>0.16200000000000001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136</v>
      </c>
      <c r="AT133" s="230" t="s">
        <v>131</v>
      </c>
      <c r="AU133" s="230" t="s">
        <v>92</v>
      </c>
      <c r="AY133" s="18" t="s">
        <v>128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90</v>
      </c>
      <c r="BK133" s="231">
        <f>ROUND(I133*H133,2)</f>
        <v>0</v>
      </c>
      <c r="BL133" s="18" t="s">
        <v>136</v>
      </c>
      <c r="BM133" s="230" t="s">
        <v>151</v>
      </c>
    </row>
    <row r="134" s="13" customFormat="1">
      <c r="A134" s="13"/>
      <c r="B134" s="232"/>
      <c r="C134" s="233"/>
      <c r="D134" s="234" t="s">
        <v>138</v>
      </c>
      <c r="E134" s="235" t="s">
        <v>1</v>
      </c>
      <c r="F134" s="236" t="s">
        <v>152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138</v>
      </c>
      <c r="AU134" s="242" t="s">
        <v>92</v>
      </c>
      <c r="AV134" s="13" t="s">
        <v>90</v>
      </c>
      <c r="AW134" s="13" t="s">
        <v>35</v>
      </c>
      <c r="AX134" s="13" t="s">
        <v>82</v>
      </c>
      <c r="AY134" s="242" t="s">
        <v>128</v>
      </c>
    </row>
    <row r="135" s="14" customFormat="1">
      <c r="A135" s="14"/>
      <c r="B135" s="243"/>
      <c r="C135" s="244"/>
      <c r="D135" s="234" t="s">
        <v>138</v>
      </c>
      <c r="E135" s="245" t="s">
        <v>1</v>
      </c>
      <c r="F135" s="246" t="s">
        <v>153</v>
      </c>
      <c r="G135" s="244"/>
      <c r="H135" s="247">
        <v>4.0499999999999998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138</v>
      </c>
      <c r="AU135" s="253" t="s">
        <v>92</v>
      </c>
      <c r="AV135" s="14" t="s">
        <v>92</v>
      </c>
      <c r="AW135" s="14" t="s">
        <v>35</v>
      </c>
      <c r="AX135" s="14" t="s">
        <v>82</v>
      </c>
      <c r="AY135" s="253" t="s">
        <v>128</v>
      </c>
    </row>
    <row r="136" s="15" customFormat="1">
      <c r="A136" s="15"/>
      <c r="B136" s="254"/>
      <c r="C136" s="255"/>
      <c r="D136" s="234" t="s">
        <v>138</v>
      </c>
      <c r="E136" s="256" t="s">
        <v>1</v>
      </c>
      <c r="F136" s="257" t="s">
        <v>141</v>
      </c>
      <c r="G136" s="255"/>
      <c r="H136" s="258">
        <v>4.0499999999999998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138</v>
      </c>
      <c r="AU136" s="264" t="s">
        <v>92</v>
      </c>
      <c r="AV136" s="15" t="s">
        <v>136</v>
      </c>
      <c r="AW136" s="15" t="s">
        <v>35</v>
      </c>
      <c r="AX136" s="15" t="s">
        <v>90</v>
      </c>
      <c r="AY136" s="264" t="s">
        <v>128</v>
      </c>
    </row>
    <row r="137" s="2" customFormat="1" ht="44.25" customHeight="1">
      <c r="A137" s="39"/>
      <c r="B137" s="40"/>
      <c r="C137" s="219" t="s">
        <v>136</v>
      </c>
      <c r="D137" s="219" t="s">
        <v>131</v>
      </c>
      <c r="E137" s="220" t="s">
        <v>154</v>
      </c>
      <c r="F137" s="221" t="s">
        <v>155</v>
      </c>
      <c r="G137" s="222" t="s">
        <v>150</v>
      </c>
      <c r="H137" s="223">
        <v>0.29999999999999999</v>
      </c>
      <c r="I137" s="224"/>
      <c r="J137" s="225">
        <f>ROUND(I137*H137,2)</f>
        <v>0</v>
      </c>
      <c r="K137" s="221" t="s">
        <v>135</v>
      </c>
      <c r="L137" s="45"/>
      <c r="M137" s="226" t="s">
        <v>1</v>
      </c>
      <c r="N137" s="227" t="s">
        <v>47</v>
      </c>
      <c r="O137" s="92"/>
      <c r="P137" s="228">
        <f>O137*H137</f>
        <v>0</v>
      </c>
      <c r="Q137" s="228">
        <v>0.00123</v>
      </c>
      <c r="R137" s="228">
        <f>Q137*H137</f>
        <v>0.00036899999999999997</v>
      </c>
      <c r="S137" s="228">
        <v>0.017000000000000001</v>
      </c>
      <c r="T137" s="229">
        <f>S137*H137</f>
        <v>0.0051000000000000004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136</v>
      </c>
      <c r="AT137" s="230" t="s">
        <v>131</v>
      </c>
      <c r="AU137" s="230" t="s">
        <v>92</v>
      </c>
      <c r="AY137" s="18" t="s">
        <v>128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90</v>
      </c>
      <c r="BK137" s="231">
        <f>ROUND(I137*H137,2)</f>
        <v>0</v>
      </c>
      <c r="BL137" s="18" t="s">
        <v>136</v>
      </c>
      <c r="BM137" s="230" t="s">
        <v>156</v>
      </c>
    </row>
    <row r="138" s="13" customFormat="1">
      <c r="A138" s="13"/>
      <c r="B138" s="232"/>
      <c r="C138" s="233"/>
      <c r="D138" s="234" t="s">
        <v>138</v>
      </c>
      <c r="E138" s="235" t="s">
        <v>1</v>
      </c>
      <c r="F138" s="236" t="s">
        <v>157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138</v>
      </c>
      <c r="AU138" s="242" t="s">
        <v>92</v>
      </c>
      <c r="AV138" s="13" t="s">
        <v>90</v>
      </c>
      <c r="AW138" s="13" t="s">
        <v>35</v>
      </c>
      <c r="AX138" s="13" t="s">
        <v>82</v>
      </c>
      <c r="AY138" s="242" t="s">
        <v>128</v>
      </c>
    </row>
    <row r="139" s="14" customFormat="1">
      <c r="A139" s="14"/>
      <c r="B139" s="243"/>
      <c r="C139" s="244"/>
      <c r="D139" s="234" t="s">
        <v>138</v>
      </c>
      <c r="E139" s="245" t="s">
        <v>1</v>
      </c>
      <c r="F139" s="246" t="s">
        <v>158</v>
      </c>
      <c r="G139" s="244"/>
      <c r="H139" s="247">
        <v>0.29999999999999999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138</v>
      </c>
      <c r="AU139" s="253" t="s">
        <v>92</v>
      </c>
      <c r="AV139" s="14" t="s">
        <v>92</v>
      </c>
      <c r="AW139" s="14" t="s">
        <v>35</v>
      </c>
      <c r="AX139" s="14" t="s">
        <v>82</v>
      </c>
      <c r="AY139" s="253" t="s">
        <v>128</v>
      </c>
    </row>
    <row r="140" s="15" customFormat="1">
      <c r="A140" s="15"/>
      <c r="B140" s="254"/>
      <c r="C140" s="255"/>
      <c r="D140" s="234" t="s">
        <v>138</v>
      </c>
      <c r="E140" s="256" t="s">
        <v>1</v>
      </c>
      <c r="F140" s="257" t="s">
        <v>141</v>
      </c>
      <c r="G140" s="255"/>
      <c r="H140" s="258">
        <v>0.29999999999999999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138</v>
      </c>
      <c r="AU140" s="264" t="s">
        <v>92</v>
      </c>
      <c r="AV140" s="15" t="s">
        <v>136</v>
      </c>
      <c r="AW140" s="15" t="s">
        <v>35</v>
      </c>
      <c r="AX140" s="15" t="s">
        <v>90</v>
      </c>
      <c r="AY140" s="264" t="s">
        <v>128</v>
      </c>
    </row>
    <row r="141" s="2" customFormat="1" ht="44.25" customHeight="1">
      <c r="A141" s="39"/>
      <c r="B141" s="40"/>
      <c r="C141" s="219" t="s">
        <v>159</v>
      </c>
      <c r="D141" s="219" t="s">
        <v>131</v>
      </c>
      <c r="E141" s="220" t="s">
        <v>160</v>
      </c>
      <c r="F141" s="221" t="s">
        <v>161</v>
      </c>
      <c r="G141" s="222" t="s">
        <v>150</v>
      </c>
      <c r="H141" s="223">
        <v>0.29999999999999999</v>
      </c>
      <c r="I141" s="224"/>
      <c r="J141" s="225">
        <f>ROUND(I141*H141,2)</f>
        <v>0</v>
      </c>
      <c r="K141" s="221" t="s">
        <v>135</v>
      </c>
      <c r="L141" s="45"/>
      <c r="M141" s="226" t="s">
        <v>1</v>
      </c>
      <c r="N141" s="227" t="s">
        <v>47</v>
      </c>
      <c r="O141" s="92"/>
      <c r="P141" s="228">
        <f>O141*H141</f>
        <v>0</v>
      </c>
      <c r="Q141" s="228">
        <v>0.00147</v>
      </c>
      <c r="R141" s="228">
        <f>Q141*H141</f>
        <v>0.00044099999999999999</v>
      </c>
      <c r="S141" s="228">
        <v>0.039</v>
      </c>
      <c r="T141" s="229">
        <f>S141*H141</f>
        <v>0.0117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136</v>
      </c>
      <c r="AT141" s="230" t="s">
        <v>131</v>
      </c>
      <c r="AU141" s="230" t="s">
        <v>92</v>
      </c>
      <c r="AY141" s="18" t="s">
        <v>128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90</v>
      </c>
      <c r="BK141" s="231">
        <f>ROUND(I141*H141,2)</f>
        <v>0</v>
      </c>
      <c r="BL141" s="18" t="s">
        <v>136</v>
      </c>
      <c r="BM141" s="230" t="s">
        <v>162</v>
      </c>
    </row>
    <row r="142" s="13" customFormat="1">
      <c r="A142" s="13"/>
      <c r="B142" s="232"/>
      <c r="C142" s="233"/>
      <c r="D142" s="234" t="s">
        <v>138</v>
      </c>
      <c r="E142" s="235" t="s">
        <v>1</v>
      </c>
      <c r="F142" s="236" t="s">
        <v>157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138</v>
      </c>
      <c r="AU142" s="242" t="s">
        <v>92</v>
      </c>
      <c r="AV142" s="13" t="s">
        <v>90</v>
      </c>
      <c r="AW142" s="13" t="s">
        <v>35</v>
      </c>
      <c r="AX142" s="13" t="s">
        <v>82</v>
      </c>
      <c r="AY142" s="242" t="s">
        <v>128</v>
      </c>
    </row>
    <row r="143" s="14" customFormat="1">
      <c r="A143" s="14"/>
      <c r="B143" s="243"/>
      <c r="C143" s="244"/>
      <c r="D143" s="234" t="s">
        <v>138</v>
      </c>
      <c r="E143" s="245" t="s">
        <v>1</v>
      </c>
      <c r="F143" s="246" t="s">
        <v>158</v>
      </c>
      <c r="G143" s="244"/>
      <c r="H143" s="247">
        <v>0.29999999999999999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138</v>
      </c>
      <c r="AU143" s="253" t="s">
        <v>92</v>
      </c>
      <c r="AV143" s="14" t="s">
        <v>92</v>
      </c>
      <c r="AW143" s="14" t="s">
        <v>35</v>
      </c>
      <c r="AX143" s="14" t="s">
        <v>82</v>
      </c>
      <c r="AY143" s="253" t="s">
        <v>128</v>
      </c>
    </row>
    <row r="144" s="15" customFormat="1">
      <c r="A144" s="15"/>
      <c r="B144" s="254"/>
      <c r="C144" s="255"/>
      <c r="D144" s="234" t="s">
        <v>138</v>
      </c>
      <c r="E144" s="256" t="s">
        <v>1</v>
      </c>
      <c r="F144" s="257" t="s">
        <v>141</v>
      </c>
      <c r="G144" s="255"/>
      <c r="H144" s="258">
        <v>0.29999999999999999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138</v>
      </c>
      <c r="AU144" s="264" t="s">
        <v>92</v>
      </c>
      <c r="AV144" s="15" t="s">
        <v>136</v>
      </c>
      <c r="AW144" s="15" t="s">
        <v>35</v>
      </c>
      <c r="AX144" s="15" t="s">
        <v>90</v>
      </c>
      <c r="AY144" s="264" t="s">
        <v>128</v>
      </c>
    </row>
    <row r="145" s="12" customFormat="1" ht="22.8" customHeight="1">
      <c r="A145" s="12"/>
      <c r="B145" s="203"/>
      <c r="C145" s="204"/>
      <c r="D145" s="205" t="s">
        <v>81</v>
      </c>
      <c r="E145" s="217" t="s">
        <v>163</v>
      </c>
      <c r="F145" s="217" t="s">
        <v>164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SUM(P146:P152)</f>
        <v>0</v>
      </c>
      <c r="Q145" s="211"/>
      <c r="R145" s="212">
        <f>SUM(R146:R152)</f>
        <v>0</v>
      </c>
      <c r="S145" s="211"/>
      <c r="T145" s="213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90</v>
      </c>
      <c r="AT145" s="215" t="s">
        <v>81</v>
      </c>
      <c r="AU145" s="215" t="s">
        <v>90</v>
      </c>
      <c r="AY145" s="214" t="s">
        <v>128</v>
      </c>
      <c r="BK145" s="216">
        <f>SUM(BK146:BK152)</f>
        <v>0</v>
      </c>
    </row>
    <row r="146" s="2" customFormat="1" ht="24.15" customHeight="1">
      <c r="A146" s="39"/>
      <c r="B146" s="40"/>
      <c r="C146" s="219" t="s">
        <v>165</v>
      </c>
      <c r="D146" s="219" t="s">
        <v>131</v>
      </c>
      <c r="E146" s="220" t="s">
        <v>166</v>
      </c>
      <c r="F146" s="221" t="s">
        <v>167</v>
      </c>
      <c r="G146" s="222" t="s">
        <v>168</v>
      </c>
      <c r="H146" s="223">
        <v>1.8040000000000001</v>
      </c>
      <c r="I146" s="224"/>
      <c r="J146" s="225">
        <f>ROUND(I146*H146,2)</f>
        <v>0</v>
      </c>
      <c r="K146" s="221" t="s">
        <v>135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136</v>
      </c>
      <c r="AT146" s="230" t="s">
        <v>131</v>
      </c>
      <c r="AU146" s="230" t="s">
        <v>92</v>
      </c>
      <c r="AY146" s="18" t="s">
        <v>128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90</v>
      </c>
      <c r="BK146" s="231">
        <f>ROUND(I146*H146,2)</f>
        <v>0</v>
      </c>
      <c r="BL146" s="18" t="s">
        <v>136</v>
      </c>
      <c r="BM146" s="230" t="s">
        <v>169</v>
      </c>
    </row>
    <row r="147" s="2" customFormat="1" ht="37.8" customHeight="1">
      <c r="A147" s="39"/>
      <c r="B147" s="40"/>
      <c r="C147" s="219" t="s">
        <v>170</v>
      </c>
      <c r="D147" s="219" t="s">
        <v>131</v>
      </c>
      <c r="E147" s="220" t="s">
        <v>171</v>
      </c>
      <c r="F147" s="221" t="s">
        <v>172</v>
      </c>
      <c r="G147" s="222" t="s">
        <v>168</v>
      </c>
      <c r="H147" s="223">
        <v>1.8040000000000001</v>
      </c>
      <c r="I147" s="224"/>
      <c r="J147" s="225">
        <f>ROUND(I147*H147,2)</f>
        <v>0</v>
      </c>
      <c r="K147" s="221" t="s">
        <v>135</v>
      </c>
      <c r="L147" s="45"/>
      <c r="M147" s="226" t="s">
        <v>1</v>
      </c>
      <c r="N147" s="227" t="s">
        <v>47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136</v>
      </c>
      <c r="AT147" s="230" t="s">
        <v>131</v>
      </c>
      <c r="AU147" s="230" t="s">
        <v>92</v>
      </c>
      <c r="AY147" s="18" t="s">
        <v>128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90</v>
      </c>
      <c r="BK147" s="231">
        <f>ROUND(I147*H147,2)</f>
        <v>0</v>
      </c>
      <c r="BL147" s="18" t="s">
        <v>136</v>
      </c>
      <c r="BM147" s="230" t="s">
        <v>173</v>
      </c>
    </row>
    <row r="148" s="2" customFormat="1" ht="62.7" customHeight="1">
      <c r="A148" s="39"/>
      <c r="B148" s="40"/>
      <c r="C148" s="219" t="s">
        <v>174</v>
      </c>
      <c r="D148" s="219" t="s">
        <v>131</v>
      </c>
      <c r="E148" s="220" t="s">
        <v>175</v>
      </c>
      <c r="F148" s="221" t="s">
        <v>176</v>
      </c>
      <c r="G148" s="222" t="s">
        <v>168</v>
      </c>
      <c r="H148" s="223">
        <v>1.8040000000000001</v>
      </c>
      <c r="I148" s="224"/>
      <c r="J148" s="225">
        <f>ROUND(I148*H148,2)</f>
        <v>0</v>
      </c>
      <c r="K148" s="221" t="s">
        <v>135</v>
      </c>
      <c r="L148" s="45"/>
      <c r="M148" s="226" t="s">
        <v>1</v>
      </c>
      <c r="N148" s="227" t="s">
        <v>47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136</v>
      </c>
      <c r="AT148" s="230" t="s">
        <v>131</v>
      </c>
      <c r="AU148" s="230" t="s">
        <v>92</v>
      </c>
      <c r="AY148" s="18" t="s">
        <v>128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90</v>
      </c>
      <c r="BK148" s="231">
        <f>ROUND(I148*H148,2)</f>
        <v>0</v>
      </c>
      <c r="BL148" s="18" t="s">
        <v>136</v>
      </c>
      <c r="BM148" s="230" t="s">
        <v>177</v>
      </c>
    </row>
    <row r="149" s="2" customFormat="1" ht="33" customHeight="1">
      <c r="A149" s="39"/>
      <c r="B149" s="40"/>
      <c r="C149" s="219" t="s">
        <v>129</v>
      </c>
      <c r="D149" s="219" t="s">
        <v>131</v>
      </c>
      <c r="E149" s="220" t="s">
        <v>178</v>
      </c>
      <c r="F149" s="221" t="s">
        <v>179</v>
      </c>
      <c r="G149" s="222" t="s">
        <v>168</v>
      </c>
      <c r="H149" s="223">
        <v>1.8040000000000001</v>
      </c>
      <c r="I149" s="224"/>
      <c r="J149" s="225">
        <f>ROUND(I149*H149,2)</f>
        <v>0</v>
      </c>
      <c r="K149" s="221" t="s">
        <v>135</v>
      </c>
      <c r="L149" s="45"/>
      <c r="M149" s="226" t="s">
        <v>1</v>
      </c>
      <c r="N149" s="227" t="s">
        <v>47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136</v>
      </c>
      <c r="AT149" s="230" t="s">
        <v>131</v>
      </c>
      <c r="AU149" s="230" t="s">
        <v>92</v>
      </c>
      <c r="AY149" s="18" t="s">
        <v>128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90</v>
      </c>
      <c r="BK149" s="231">
        <f>ROUND(I149*H149,2)</f>
        <v>0</v>
      </c>
      <c r="BL149" s="18" t="s">
        <v>136</v>
      </c>
      <c r="BM149" s="230" t="s">
        <v>180</v>
      </c>
    </row>
    <row r="150" s="2" customFormat="1" ht="44.25" customHeight="1">
      <c r="A150" s="39"/>
      <c r="B150" s="40"/>
      <c r="C150" s="219" t="s">
        <v>181</v>
      </c>
      <c r="D150" s="219" t="s">
        <v>131</v>
      </c>
      <c r="E150" s="220" t="s">
        <v>182</v>
      </c>
      <c r="F150" s="221" t="s">
        <v>183</v>
      </c>
      <c r="G150" s="222" t="s">
        <v>168</v>
      </c>
      <c r="H150" s="223">
        <v>9.0199999999999996</v>
      </c>
      <c r="I150" s="224"/>
      <c r="J150" s="225">
        <f>ROUND(I150*H150,2)</f>
        <v>0</v>
      </c>
      <c r="K150" s="221" t="s">
        <v>135</v>
      </c>
      <c r="L150" s="45"/>
      <c r="M150" s="226" t="s">
        <v>1</v>
      </c>
      <c r="N150" s="227" t="s">
        <v>47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136</v>
      </c>
      <c r="AT150" s="230" t="s">
        <v>131</v>
      </c>
      <c r="AU150" s="230" t="s">
        <v>92</v>
      </c>
      <c r="AY150" s="18" t="s">
        <v>128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90</v>
      </c>
      <c r="BK150" s="231">
        <f>ROUND(I150*H150,2)</f>
        <v>0</v>
      </c>
      <c r="BL150" s="18" t="s">
        <v>136</v>
      </c>
      <c r="BM150" s="230" t="s">
        <v>184</v>
      </c>
    </row>
    <row r="151" s="14" customFormat="1">
      <c r="A151" s="14"/>
      <c r="B151" s="243"/>
      <c r="C151" s="244"/>
      <c r="D151" s="234" t="s">
        <v>138</v>
      </c>
      <c r="E151" s="244"/>
      <c r="F151" s="246" t="s">
        <v>185</v>
      </c>
      <c r="G151" s="244"/>
      <c r="H151" s="247">
        <v>9.0199999999999996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138</v>
      </c>
      <c r="AU151" s="253" t="s">
        <v>92</v>
      </c>
      <c r="AV151" s="14" t="s">
        <v>92</v>
      </c>
      <c r="AW151" s="14" t="s">
        <v>4</v>
      </c>
      <c r="AX151" s="14" t="s">
        <v>90</v>
      </c>
      <c r="AY151" s="253" t="s">
        <v>128</v>
      </c>
    </row>
    <row r="152" s="2" customFormat="1" ht="49.05" customHeight="1">
      <c r="A152" s="39"/>
      <c r="B152" s="40"/>
      <c r="C152" s="219" t="s">
        <v>186</v>
      </c>
      <c r="D152" s="219" t="s">
        <v>131</v>
      </c>
      <c r="E152" s="220" t="s">
        <v>187</v>
      </c>
      <c r="F152" s="221" t="s">
        <v>188</v>
      </c>
      <c r="G152" s="222" t="s">
        <v>168</v>
      </c>
      <c r="H152" s="223">
        <v>1.8040000000000001</v>
      </c>
      <c r="I152" s="224"/>
      <c r="J152" s="225">
        <f>ROUND(I152*H152,2)</f>
        <v>0</v>
      </c>
      <c r="K152" s="221" t="s">
        <v>135</v>
      </c>
      <c r="L152" s="45"/>
      <c r="M152" s="226" t="s">
        <v>1</v>
      </c>
      <c r="N152" s="227" t="s">
        <v>47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136</v>
      </c>
      <c r="AT152" s="230" t="s">
        <v>131</v>
      </c>
      <c r="AU152" s="230" t="s">
        <v>92</v>
      </c>
      <c r="AY152" s="18" t="s">
        <v>128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90</v>
      </c>
      <c r="BK152" s="231">
        <f>ROUND(I152*H152,2)</f>
        <v>0</v>
      </c>
      <c r="BL152" s="18" t="s">
        <v>136</v>
      </c>
      <c r="BM152" s="230" t="s">
        <v>189</v>
      </c>
    </row>
    <row r="153" s="12" customFormat="1" ht="25.92" customHeight="1">
      <c r="A153" s="12"/>
      <c r="B153" s="203"/>
      <c r="C153" s="204"/>
      <c r="D153" s="205" t="s">
        <v>81</v>
      </c>
      <c r="E153" s="206" t="s">
        <v>190</v>
      </c>
      <c r="F153" s="206" t="s">
        <v>191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P154</f>
        <v>0</v>
      </c>
      <c r="Q153" s="211"/>
      <c r="R153" s="212">
        <f>R154</f>
        <v>0</v>
      </c>
      <c r="S153" s="211"/>
      <c r="T153" s="21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92</v>
      </c>
      <c r="AT153" s="215" t="s">
        <v>81</v>
      </c>
      <c r="AU153" s="215" t="s">
        <v>82</v>
      </c>
      <c r="AY153" s="214" t="s">
        <v>128</v>
      </c>
      <c r="BK153" s="216">
        <f>BK154</f>
        <v>0</v>
      </c>
    </row>
    <row r="154" s="12" customFormat="1" ht="22.8" customHeight="1">
      <c r="A154" s="12"/>
      <c r="B154" s="203"/>
      <c r="C154" s="204"/>
      <c r="D154" s="205" t="s">
        <v>81</v>
      </c>
      <c r="E154" s="217" t="s">
        <v>192</v>
      </c>
      <c r="F154" s="217" t="s">
        <v>193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SUM(P155:P158)</f>
        <v>0</v>
      </c>
      <c r="Q154" s="211"/>
      <c r="R154" s="212">
        <f>SUM(R155:R158)</f>
        <v>0</v>
      </c>
      <c r="S154" s="211"/>
      <c r="T154" s="213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92</v>
      </c>
      <c r="AT154" s="215" t="s">
        <v>81</v>
      </c>
      <c r="AU154" s="215" t="s">
        <v>90</v>
      </c>
      <c r="AY154" s="214" t="s">
        <v>128</v>
      </c>
      <c r="BK154" s="216">
        <f>SUM(BK155:BK158)</f>
        <v>0</v>
      </c>
    </row>
    <row r="155" s="2" customFormat="1" ht="44.25" customHeight="1">
      <c r="A155" s="39"/>
      <c r="B155" s="40"/>
      <c r="C155" s="219" t="s">
        <v>194</v>
      </c>
      <c r="D155" s="219" t="s">
        <v>131</v>
      </c>
      <c r="E155" s="220" t="s">
        <v>195</v>
      </c>
      <c r="F155" s="221" t="s">
        <v>196</v>
      </c>
      <c r="G155" s="222" t="s">
        <v>197</v>
      </c>
      <c r="H155" s="223">
        <v>4</v>
      </c>
      <c r="I155" s="224"/>
      <c r="J155" s="225">
        <f>ROUND(I155*H155,2)</f>
        <v>0</v>
      </c>
      <c r="K155" s="221" t="s">
        <v>135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198</v>
      </c>
      <c r="AT155" s="230" t="s">
        <v>131</v>
      </c>
      <c r="AU155" s="230" t="s">
        <v>92</v>
      </c>
      <c r="AY155" s="18" t="s">
        <v>128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90</v>
      </c>
      <c r="BK155" s="231">
        <f>ROUND(I155*H155,2)</f>
        <v>0</v>
      </c>
      <c r="BL155" s="18" t="s">
        <v>198</v>
      </c>
      <c r="BM155" s="230" t="s">
        <v>199</v>
      </c>
    </row>
    <row r="156" s="13" customFormat="1">
      <c r="A156" s="13"/>
      <c r="B156" s="232"/>
      <c r="C156" s="233"/>
      <c r="D156" s="234" t="s">
        <v>138</v>
      </c>
      <c r="E156" s="235" t="s">
        <v>1</v>
      </c>
      <c r="F156" s="236" t="s">
        <v>200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138</v>
      </c>
      <c r="AU156" s="242" t="s">
        <v>92</v>
      </c>
      <c r="AV156" s="13" t="s">
        <v>90</v>
      </c>
      <c r="AW156" s="13" t="s">
        <v>35</v>
      </c>
      <c r="AX156" s="13" t="s">
        <v>82</v>
      </c>
      <c r="AY156" s="242" t="s">
        <v>128</v>
      </c>
    </row>
    <row r="157" s="14" customFormat="1">
      <c r="A157" s="14"/>
      <c r="B157" s="243"/>
      <c r="C157" s="244"/>
      <c r="D157" s="234" t="s">
        <v>138</v>
      </c>
      <c r="E157" s="245" t="s">
        <v>1</v>
      </c>
      <c r="F157" s="246" t="s">
        <v>201</v>
      </c>
      <c r="G157" s="244"/>
      <c r="H157" s="247">
        <v>4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138</v>
      </c>
      <c r="AU157" s="253" t="s">
        <v>92</v>
      </c>
      <c r="AV157" s="14" t="s">
        <v>92</v>
      </c>
      <c r="AW157" s="14" t="s">
        <v>35</v>
      </c>
      <c r="AX157" s="14" t="s">
        <v>82</v>
      </c>
      <c r="AY157" s="253" t="s">
        <v>128</v>
      </c>
    </row>
    <row r="158" s="15" customFormat="1">
      <c r="A158" s="15"/>
      <c r="B158" s="254"/>
      <c r="C158" s="255"/>
      <c r="D158" s="234" t="s">
        <v>138</v>
      </c>
      <c r="E158" s="256" t="s">
        <v>1</v>
      </c>
      <c r="F158" s="257" t="s">
        <v>141</v>
      </c>
      <c r="G158" s="255"/>
      <c r="H158" s="258">
        <v>4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138</v>
      </c>
      <c r="AU158" s="264" t="s">
        <v>92</v>
      </c>
      <c r="AV158" s="15" t="s">
        <v>136</v>
      </c>
      <c r="AW158" s="15" t="s">
        <v>35</v>
      </c>
      <c r="AX158" s="15" t="s">
        <v>90</v>
      </c>
      <c r="AY158" s="264" t="s">
        <v>128</v>
      </c>
    </row>
    <row r="159" s="12" customFormat="1" ht="25.92" customHeight="1">
      <c r="A159" s="12"/>
      <c r="B159" s="203"/>
      <c r="C159" s="204"/>
      <c r="D159" s="205" t="s">
        <v>81</v>
      </c>
      <c r="E159" s="206" t="s">
        <v>202</v>
      </c>
      <c r="F159" s="206" t="s">
        <v>203</v>
      </c>
      <c r="G159" s="204"/>
      <c r="H159" s="204"/>
      <c r="I159" s="207"/>
      <c r="J159" s="208">
        <f>BK159</f>
        <v>0</v>
      </c>
      <c r="K159" s="204"/>
      <c r="L159" s="209"/>
      <c r="M159" s="210"/>
      <c r="N159" s="211"/>
      <c r="O159" s="211"/>
      <c r="P159" s="212">
        <f>P160</f>
        <v>0</v>
      </c>
      <c r="Q159" s="211"/>
      <c r="R159" s="212">
        <f>R160</f>
        <v>0</v>
      </c>
      <c r="S159" s="211"/>
      <c r="T159" s="213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136</v>
      </c>
      <c r="AT159" s="215" t="s">
        <v>81</v>
      </c>
      <c r="AU159" s="215" t="s">
        <v>82</v>
      </c>
      <c r="AY159" s="214" t="s">
        <v>128</v>
      </c>
      <c r="BK159" s="216">
        <f>BK160</f>
        <v>0</v>
      </c>
    </row>
    <row r="160" s="2" customFormat="1" ht="24.15" customHeight="1">
      <c r="A160" s="39"/>
      <c r="B160" s="40"/>
      <c r="C160" s="219" t="s">
        <v>204</v>
      </c>
      <c r="D160" s="219" t="s">
        <v>131</v>
      </c>
      <c r="E160" s="220" t="s">
        <v>205</v>
      </c>
      <c r="F160" s="221" t="s">
        <v>206</v>
      </c>
      <c r="G160" s="222" t="s">
        <v>207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65" t="s">
        <v>1</v>
      </c>
      <c r="N160" s="266" t="s">
        <v>47</v>
      </c>
      <c r="O160" s="267"/>
      <c r="P160" s="268">
        <f>O160*H160</f>
        <v>0</v>
      </c>
      <c r="Q160" s="268">
        <v>0</v>
      </c>
      <c r="R160" s="268">
        <f>Q160*H160</f>
        <v>0</v>
      </c>
      <c r="S160" s="268">
        <v>0</v>
      </c>
      <c r="T160" s="26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208</v>
      </c>
      <c r="AT160" s="230" t="s">
        <v>131</v>
      </c>
      <c r="AU160" s="230" t="s">
        <v>90</v>
      </c>
      <c r="AY160" s="18" t="s">
        <v>128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90</v>
      </c>
      <c r="BK160" s="231">
        <f>ROUND(I160*H160,2)</f>
        <v>0</v>
      </c>
      <c r="BL160" s="18" t="s">
        <v>208</v>
      </c>
      <c r="BM160" s="230" t="s">
        <v>209</v>
      </c>
    </row>
    <row r="161" s="2" customFormat="1" ht="6.96" customHeight="1">
      <c r="A161" s="39"/>
      <c r="B161" s="67"/>
      <c r="C161" s="68"/>
      <c r="D161" s="68"/>
      <c r="E161" s="68"/>
      <c r="F161" s="68"/>
      <c r="G161" s="68"/>
      <c r="H161" s="68"/>
      <c r="I161" s="68"/>
      <c r="J161" s="68"/>
      <c r="K161" s="68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eDV6p51xUbqiQ9kyzDQgan3hHhxc6YLe/BKVVcQjTC2laZtOFU1lhoVE4WpQjiTZvCjCVTzUYdIUUF2urx3WVg==" hashValue="FquOEA16+x+aeuBXd5RzKrmawzn4OQS8BAgJON64fL4iCBO2DAi/m2wVOhQ4zuV7RJnXaRdCKpH8YFCfqHDsFA==" algorithmName="SHA-512" password="CC35"/>
  <autoFilter ref="C121:K16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  <c r="AZ2" s="270" t="s">
        <v>210</v>
      </c>
      <c r="BA2" s="270" t="s">
        <v>1</v>
      </c>
      <c r="BB2" s="270" t="s">
        <v>1</v>
      </c>
      <c r="BC2" s="270" t="s">
        <v>136</v>
      </c>
      <c r="BD2" s="270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  <c r="AZ3" s="270" t="s">
        <v>211</v>
      </c>
      <c r="BA3" s="270" t="s">
        <v>1</v>
      </c>
      <c r="BB3" s="270" t="s">
        <v>1</v>
      </c>
      <c r="BC3" s="270" t="s">
        <v>92</v>
      </c>
      <c r="BD3" s="270" t="s">
        <v>92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Výměna výtahu v objektu Mečová 250/7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6"/>
      <c r="B27" s="147"/>
      <c r="C27" s="146"/>
      <c r="D27" s="146"/>
      <c r="E27" s="148" t="s">
        <v>41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ROUND((SUM(BE126:BE255)),  2)</f>
        <v>0</v>
      </c>
      <c r="G33" s="39"/>
      <c r="H33" s="39"/>
      <c r="I33" s="156">
        <v>0.20999999999999999</v>
      </c>
      <c r="J33" s="155">
        <f>ROUND(((SUM(BE126:BE255))*I33),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ROUND((SUM(BF126:BF255)),  2)</f>
        <v>0</v>
      </c>
      <c r="G34" s="39"/>
      <c r="H34" s="39"/>
      <c r="I34" s="156">
        <v>0.14999999999999999</v>
      </c>
      <c r="J34" s="155">
        <f>ROUND(((SUM(BF126:BF255))*I34),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ROUND((SUM(BG126:BG255)),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ROUND((SUM(BH126:BH255)),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ROUND((SUM(BI126:BI255)),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Výměna výtahu v objektu Mečová 250/7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Nové konstrukce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Mečová 250/7, 602 00 Brno</v>
      </c>
      <c r="G89" s="41"/>
      <c r="H89" s="41"/>
      <c r="I89" s="33" t="s">
        <v>22</v>
      </c>
      <c r="J89" s="80" t="str">
        <f>IF(J12="","",J12)</f>
        <v>30. 10. 2019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et Ing. Pavel Vyskočil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213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214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J172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215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110</v>
      </c>
      <c r="E102" s="183"/>
      <c r="F102" s="183"/>
      <c r="G102" s="183"/>
      <c r="H102" s="183"/>
      <c r="I102" s="183"/>
      <c r="J102" s="184">
        <f>J182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216</v>
      </c>
      <c r="E103" s="189"/>
      <c r="F103" s="189"/>
      <c r="G103" s="189"/>
      <c r="H103" s="189"/>
      <c r="I103" s="189"/>
      <c r="J103" s="190">
        <f>J183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217</v>
      </c>
      <c r="E104" s="189"/>
      <c r="F104" s="189"/>
      <c r="G104" s="189"/>
      <c r="H104" s="189"/>
      <c r="I104" s="189"/>
      <c r="J104" s="190">
        <f>J219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218</v>
      </c>
      <c r="E105" s="189"/>
      <c r="F105" s="189"/>
      <c r="G105" s="189"/>
      <c r="H105" s="189"/>
      <c r="I105" s="189"/>
      <c r="J105" s="190">
        <f>J236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112</v>
      </c>
      <c r="E106" s="183"/>
      <c r="F106" s="183"/>
      <c r="G106" s="183"/>
      <c r="H106" s="183"/>
      <c r="I106" s="183"/>
      <c r="J106" s="184">
        <f>J253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Výměna výtahu v objektu Mečová 250/7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02 - Nové konstrukce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Mečová 250/7, 602 00 Brno</v>
      </c>
      <c r="G120" s="41"/>
      <c r="H120" s="41"/>
      <c r="I120" s="33" t="s">
        <v>22</v>
      </c>
      <c r="J120" s="80" t="str">
        <f>IF(J12="","",J12)</f>
        <v>30. 10. 2019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E15</f>
        <v>Statutární město Brno</v>
      </c>
      <c r="G122" s="41"/>
      <c r="H122" s="41"/>
      <c r="I122" s="33" t="s">
        <v>32</v>
      </c>
      <c r="J122" s="37" t="str">
        <f>E21</f>
        <v>Ing. et Ing. Pavel Vyskočil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36</v>
      </c>
      <c r="J123" s="37" t="str">
        <f>E24</f>
        <v>STAGA stavební agentura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114</v>
      </c>
      <c r="D125" s="195" t="s">
        <v>67</v>
      </c>
      <c r="E125" s="195" t="s">
        <v>63</v>
      </c>
      <c r="F125" s="195" t="s">
        <v>64</v>
      </c>
      <c r="G125" s="195" t="s">
        <v>115</v>
      </c>
      <c r="H125" s="195" t="s">
        <v>116</v>
      </c>
      <c r="I125" s="195" t="s">
        <v>117</v>
      </c>
      <c r="J125" s="195" t="s">
        <v>104</v>
      </c>
      <c r="K125" s="196" t="s">
        <v>118</v>
      </c>
      <c r="L125" s="197"/>
      <c r="M125" s="101" t="s">
        <v>1</v>
      </c>
      <c r="N125" s="102" t="s">
        <v>46</v>
      </c>
      <c r="O125" s="102" t="s">
        <v>119</v>
      </c>
      <c r="P125" s="102" t="s">
        <v>120</v>
      </c>
      <c r="Q125" s="102" t="s">
        <v>121</v>
      </c>
      <c r="R125" s="102" t="s">
        <v>122</v>
      </c>
      <c r="S125" s="102" t="s">
        <v>123</v>
      </c>
      <c r="T125" s="103" t="s">
        <v>124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125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P127+P182+P253</f>
        <v>0</v>
      </c>
      <c r="Q126" s="105"/>
      <c r="R126" s="200">
        <f>R127+R182+R253</f>
        <v>1.7772307100000002</v>
      </c>
      <c r="S126" s="105"/>
      <c r="T126" s="201">
        <f>T127+T182+T253</f>
        <v>0.1192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81</v>
      </c>
      <c r="AU126" s="18" t="s">
        <v>106</v>
      </c>
      <c r="BK126" s="202">
        <f>BK127+BK182+BK253</f>
        <v>0</v>
      </c>
    </row>
    <row r="127" s="12" customFormat="1" ht="25.92" customHeight="1">
      <c r="A127" s="12"/>
      <c r="B127" s="203"/>
      <c r="C127" s="204"/>
      <c r="D127" s="205" t="s">
        <v>81</v>
      </c>
      <c r="E127" s="206" t="s">
        <v>126</v>
      </c>
      <c r="F127" s="206" t="s">
        <v>127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P128+P141+P172+P180</f>
        <v>0</v>
      </c>
      <c r="Q127" s="211"/>
      <c r="R127" s="212">
        <f>R128+R141+R172+R180</f>
        <v>1.5258302900000003</v>
      </c>
      <c r="S127" s="211"/>
      <c r="T127" s="213">
        <f>T128+T141+T172+T180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90</v>
      </c>
      <c r="AT127" s="215" t="s">
        <v>81</v>
      </c>
      <c r="AU127" s="215" t="s">
        <v>82</v>
      </c>
      <c r="AY127" s="214" t="s">
        <v>128</v>
      </c>
      <c r="BK127" s="216">
        <f>BK128+BK141+BK172+BK180</f>
        <v>0</v>
      </c>
    </row>
    <row r="128" s="12" customFormat="1" ht="22.8" customHeight="1">
      <c r="A128" s="12"/>
      <c r="B128" s="203"/>
      <c r="C128" s="204"/>
      <c r="D128" s="205" t="s">
        <v>81</v>
      </c>
      <c r="E128" s="217" t="s">
        <v>147</v>
      </c>
      <c r="F128" s="217" t="s">
        <v>219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SUM(P129:P140)</f>
        <v>0</v>
      </c>
      <c r="Q128" s="211"/>
      <c r="R128" s="212">
        <f>SUM(R129:R140)</f>
        <v>0.48221939000000003</v>
      </c>
      <c r="S128" s="211"/>
      <c r="T128" s="213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90</v>
      </c>
      <c r="AT128" s="215" t="s">
        <v>81</v>
      </c>
      <c r="AU128" s="215" t="s">
        <v>90</v>
      </c>
      <c r="AY128" s="214" t="s">
        <v>128</v>
      </c>
      <c r="BK128" s="216">
        <f>SUM(BK129:BK140)</f>
        <v>0</v>
      </c>
    </row>
    <row r="129" s="2" customFormat="1" ht="33" customHeight="1">
      <c r="A129" s="39"/>
      <c r="B129" s="40"/>
      <c r="C129" s="219" t="s">
        <v>90</v>
      </c>
      <c r="D129" s="219" t="s">
        <v>131</v>
      </c>
      <c r="E129" s="220" t="s">
        <v>220</v>
      </c>
      <c r="F129" s="221" t="s">
        <v>221</v>
      </c>
      <c r="G129" s="222" t="s">
        <v>168</v>
      </c>
      <c r="H129" s="223">
        <v>0.11600000000000001</v>
      </c>
      <c r="I129" s="224"/>
      <c r="J129" s="225">
        <f>ROUND(I129*H129,2)</f>
        <v>0</v>
      </c>
      <c r="K129" s="221" t="s">
        <v>135</v>
      </c>
      <c r="L129" s="45"/>
      <c r="M129" s="226" t="s">
        <v>1</v>
      </c>
      <c r="N129" s="227" t="s">
        <v>47</v>
      </c>
      <c r="O129" s="92"/>
      <c r="P129" s="228">
        <f>O129*H129</f>
        <v>0</v>
      </c>
      <c r="Q129" s="228">
        <v>1.0900000000000001</v>
      </c>
      <c r="R129" s="228">
        <f>Q129*H129</f>
        <v>0.12644000000000003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136</v>
      </c>
      <c r="AT129" s="230" t="s">
        <v>131</v>
      </c>
      <c r="AU129" s="230" t="s">
        <v>92</v>
      </c>
      <c r="AY129" s="18" t="s">
        <v>128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90</v>
      </c>
      <c r="BK129" s="231">
        <f>ROUND(I129*H129,2)</f>
        <v>0</v>
      </c>
      <c r="BL129" s="18" t="s">
        <v>136</v>
      </c>
      <c r="BM129" s="230" t="s">
        <v>222</v>
      </c>
    </row>
    <row r="130" s="13" customFormat="1">
      <c r="A130" s="13"/>
      <c r="B130" s="232"/>
      <c r="C130" s="233"/>
      <c r="D130" s="234" t="s">
        <v>138</v>
      </c>
      <c r="E130" s="235" t="s">
        <v>1</v>
      </c>
      <c r="F130" s="236" t="s">
        <v>223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138</v>
      </c>
      <c r="AU130" s="242" t="s">
        <v>92</v>
      </c>
      <c r="AV130" s="13" t="s">
        <v>90</v>
      </c>
      <c r="AW130" s="13" t="s">
        <v>35</v>
      </c>
      <c r="AX130" s="13" t="s">
        <v>82</v>
      </c>
      <c r="AY130" s="242" t="s">
        <v>128</v>
      </c>
    </row>
    <row r="131" s="14" customFormat="1">
      <c r="A131" s="14"/>
      <c r="B131" s="243"/>
      <c r="C131" s="244"/>
      <c r="D131" s="234" t="s">
        <v>138</v>
      </c>
      <c r="E131" s="245" t="s">
        <v>1</v>
      </c>
      <c r="F131" s="246" t="s">
        <v>224</v>
      </c>
      <c r="G131" s="244"/>
      <c r="H131" s="247">
        <v>0.11600000000000001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138</v>
      </c>
      <c r="AU131" s="253" t="s">
        <v>92</v>
      </c>
      <c r="AV131" s="14" t="s">
        <v>92</v>
      </c>
      <c r="AW131" s="14" t="s">
        <v>35</v>
      </c>
      <c r="AX131" s="14" t="s">
        <v>82</v>
      </c>
      <c r="AY131" s="253" t="s">
        <v>128</v>
      </c>
    </row>
    <row r="132" s="15" customFormat="1">
      <c r="A132" s="15"/>
      <c r="B132" s="254"/>
      <c r="C132" s="255"/>
      <c r="D132" s="234" t="s">
        <v>138</v>
      </c>
      <c r="E132" s="256" t="s">
        <v>1</v>
      </c>
      <c r="F132" s="257" t="s">
        <v>141</v>
      </c>
      <c r="G132" s="255"/>
      <c r="H132" s="258">
        <v>0.11600000000000001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138</v>
      </c>
      <c r="AU132" s="264" t="s">
        <v>92</v>
      </c>
      <c r="AV132" s="15" t="s">
        <v>136</v>
      </c>
      <c r="AW132" s="15" t="s">
        <v>35</v>
      </c>
      <c r="AX132" s="15" t="s">
        <v>90</v>
      </c>
      <c r="AY132" s="264" t="s">
        <v>128</v>
      </c>
    </row>
    <row r="133" s="2" customFormat="1" ht="49.05" customHeight="1">
      <c r="A133" s="39"/>
      <c r="B133" s="40"/>
      <c r="C133" s="219" t="s">
        <v>92</v>
      </c>
      <c r="D133" s="219" t="s">
        <v>131</v>
      </c>
      <c r="E133" s="220" t="s">
        <v>225</v>
      </c>
      <c r="F133" s="221" t="s">
        <v>226</v>
      </c>
      <c r="G133" s="222" t="s">
        <v>134</v>
      </c>
      <c r="H133" s="223">
        <v>1.907</v>
      </c>
      <c r="I133" s="224"/>
      <c r="J133" s="225">
        <f>ROUND(I133*H133,2)</f>
        <v>0</v>
      </c>
      <c r="K133" s="221" t="s">
        <v>135</v>
      </c>
      <c r="L133" s="45"/>
      <c r="M133" s="226" t="s">
        <v>1</v>
      </c>
      <c r="N133" s="227" t="s">
        <v>47</v>
      </c>
      <c r="O133" s="92"/>
      <c r="P133" s="228">
        <f>O133*H133</f>
        <v>0</v>
      </c>
      <c r="Q133" s="228">
        <v>0.080610000000000001</v>
      </c>
      <c r="R133" s="228">
        <f>Q133*H133</f>
        <v>0.15372327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136</v>
      </c>
      <c r="AT133" s="230" t="s">
        <v>131</v>
      </c>
      <c r="AU133" s="230" t="s">
        <v>92</v>
      </c>
      <c r="AY133" s="18" t="s">
        <v>128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90</v>
      </c>
      <c r="BK133" s="231">
        <f>ROUND(I133*H133,2)</f>
        <v>0</v>
      </c>
      <c r="BL133" s="18" t="s">
        <v>136</v>
      </c>
      <c r="BM133" s="230" t="s">
        <v>227</v>
      </c>
    </row>
    <row r="134" s="13" customFormat="1">
      <c r="A134" s="13"/>
      <c r="B134" s="232"/>
      <c r="C134" s="233"/>
      <c r="D134" s="234" t="s">
        <v>138</v>
      </c>
      <c r="E134" s="235" t="s">
        <v>1</v>
      </c>
      <c r="F134" s="236" t="s">
        <v>228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138</v>
      </c>
      <c r="AU134" s="242" t="s">
        <v>92</v>
      </c>
      <c r="AV134" s="13" t="s">
        <v>90</v>
      </c>
      <c r="AW134" s="13" t="s">
        <v>35</v>
      </c>
      <c r="AX134" s="13" t="s">
        <v>82</v>
      </c>
      <c r="AY134" s="242" t="s">
        <v>128</v>
      </c>
    </row>
    <row r="135" s="14" customFormat="1">
      <c r="A135" s="14"/>
      <c r="B135" s="243"/>
      <c r="C135" s="244"/>
      <c r="D135" s="234" t="s">
        <v>138</v>
      </c>
      <c r="E135" s="245" t="s">
        <v>1</v>
      </c>
      <c r="F135" s="246" t="s">
        <v>229</v>
      </c>
      <c r="G135" s="244"/>
      <c r="H135" s="247">
        <v>1.907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138</v>
      </c>
      <c r="AU135" s="253" t="s">
        <v>92</v>
      </c>
      <c r="AV135" s="14" t="s">
        <v>92</v>
      </c>
      <c r="AW135" s="14" t="s">
        <v>35</v>
      </c>
      <c r="AX135" s="14" t="s">
        <v>82</v>
      </c>
      <c r="AY135" s="253" t="s">
        <v>128</v>
      </c>
    </row>
    <row r="136" s="15" customFormat="1">
      <c r="A136" s="15"/>
      <c r="B136" s="254"/>
      <c r="C136" s="255"/>
      <c r="D136" s="234" t="s">
        <v>138</v>
      </c>
      <c r="E136" s="256" t="s">
        <v>1</v>
      </c>
      <c r="F136" s="257" t="s">
        <v>141</v>
      </c>
      <c r="G136" s="255"/>
      <c r="H136" s="258">
        <v>1.907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138</v>
      </c>
      <c r="AU136" s="264" t="s">
        <v>92</v>
      </c>
      <c r="AV136" s="15" t="s">
        <v>136</v>
      </c>
      <c r="AW136" s="15" t="s">
        <v>35</v>
      </c>
      <c r="AX136" s="15" t="s">
        <v>90</v>
      </c>
      <c r="AY136" s="264" t="s">
        <v>128</v>
      </c>
    </row>
    <row r="137" s="2" customFormat="1" ht="37.8" customHeight="1">
      <c r="A137" s="39"/>
      <c r="B137" s="40"/>
      <c r="C137" s="219" t="s">
        <v>147</v>
      </c>
      <c r="D137" s="219" t="s">
        <v>131</v>
      </c>
      <c r="E137" s="220" t="s">
        <v>230</v>
      </c>
      <c r="F137" s="221" t="s">
        <v>231</v>
      </c>
      <c r="G137" s="222" t="s">
        <v>134</v>
      </c>
      <c r="H137" s="223">
        <v>1.1339999999999999</v>
      </c>
      <c r="I137" s="224"/>
      <c r="J137" s="225">
        <f>ROUND(I137*H137,2)</f>
        <v>0</v>
      </c>
      <c r="K137" s="221" t="s">
        <v>135</v>
      </c>
      <c r="L137" s="45"/>
      <c r="M137" s="226" t="s">
        <v>1</v>
      </c>
      <c r="N137" s="227" t="s">
        <v>47</v>
      </c>
      <c r="O137" s="92"/>
      <c r="P137" s="228">
        <f>O137*H137</f>
        <v>0</v>
      </c>
      <c r="Q137" s="228">
        <v>0.17818000000000001</v>
      </c>
      <c r="R137" s="228">
        <f>Q137*H137</f>
        <v>0.20205611999999998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136</v>
      </c>
      <c r="AT137" s="230" t="s">
        <v>131</v>
      </c>
      <c r="AU137" s="230" t="s">
        <v>92</v>
      </c>
      <c r="AY137" s="18" t="s">
        <v>128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90</v>
      </c>
      <c r="BK137" s="231">
        <f>ROUND(I137*H137,2)</f>
        <v>0</v>
      </c>
      <c r="BL137" s="18" t="s">
        <v>136</v>
      </c>
      <c r="BM137" s="230" t="s">
        <v>232</v>
      </c>
    </row>
    <row r="138" s="13" customFormat="1">
      <c r="A138" s="13"/>
      <c r="B138" s="232"/>
      <c r="C138" s="233"/>
      <c r="D138" s="234" t="s">
        <v>138</v>
      </c>
      <c r="E138" s="235" t="s">
        <v>1</v>
      </c>
      <c r="F138" s="236" t="s">
        <v>233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138</v>
      </c>
      <c r="AU138" s="242" t="s">
        <v>92</v>
      </c>
      <c r="AV138" s="13" t="s">
        <v>90</v>
      </c>
      <c r="AW138" s="13" t="s">
        <v>35</v>
      </c>
      <c r="AX138" s="13" t="s">
        <v>82</v>
      </c>
      <c r="AY138" s="242" t="s">
        <v>128</v>
      </c>
    </row>
    <row r="139" s="14" customFormat="1">
      <c r="A139" s="14"/>
      <c r="B139" s="243"/>
      <c r="C139" s="244"/>
      <c r="D139" s="234" t="s">
        <v>138</v>
      </c>
      <c r="E139" s="245" t="s">
        <v>1</v>
      </c>
      <c r="F139" s="246" t="s">
        <v>234</v>
      </c>
      <c r="G139" s="244"/>
      <c r="H139" s="247">
        <v>1.1339999999999999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138</v>
      </c>
      <c r="AU139" s="253" t="s">
        <v>92</v>
      </c>
      <c r="AV139" s="14" t="s">
        <v>92</v>
      </c>
      <c r="AW139" s="14" t="s">
        <v>35</v>
      </c>
      <c r="AX139" s="14" t="s">
        <v>82</v>
      </c>
      <c r="AY139" s="253" t="s">
        <v>128</v>
      </c>
    </row>
    <row r="140" s="15" customFormat="1">
      <c r="A140" s="15"/>
      <c r="B140" s="254"/>
      <c r="C140" s="255"/>
      <c r="D140" s="234" t="s">
        <v>138</v>
      </c>
      <c r="E140" s="256" t="s">
        <v>1</v>
      </c>
      <c r="F140" s="257" t="s">
        <v>141</v>
      </c>
      <c r="G140" s="255"/>
      <c r="H140" s="258">
        <v>1.1339999999999999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138</v>
      </c>
      <c r="AU140" s="264" t="s">
        <v>92</v>
      </c>
      <c r="AV140" s="15" t="s">
        <v>136</v>
      </c>
      <c r="AW140" s="15" t="s">
        <v>35</v>
      </c>
      <c r="AX140" s="15" t="s">
        <v>90</v>
      </c>
      <c r="AY140" s="264" t="s">
        <v>128</v>
      </c>
    </row>
    <row r="141" s="12" customFormat="1" ht="22.8" customHeight="1">
      <c r="A141" s="12"/>
      <c r="B141" s="203"/>
      <c r="C141" s="204"/>
      <c r="D141" s="205" t="s">
        <v>81</v>
      </c>
      <c r="E141" s="217" t="s">
        <v>165</v>
      </c>
      <c r="F141" s="217" t="s">
        <v>235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SUM(P142:P171)</f>
        <v>0</v>
      </c>
      <c r="Q141" s="211"/>
      <c r="R141" s="212">
        <f>SUM(R142:R171)</f>
        <v>1.0402109000000002</v>
      </c>
      <c r="S141" s="211"/>
      <c r="T141" s="213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90</v>
      </c>
      <c r="AT141" s="215" t="s">
        <v>81</v>
      </c>
      <c r="AU141" s="215" t="s">
        <v>90</v>
      </c>
      <c r="AY141" s="214" t="s">
        <v>128</v>
      </c>
      <c r="BK141" s="216">
        <f>SUM(BK142:BK171)</f>
        <v>0</v>
      </c>
    </row>
    <row r="142" s="2" customFormat="1" ht="37.8" customHeight="1">
      <c r="A142" s="39"/>
      <c r="B142" s="40"/>
      <c r="C142" s="219" t="s">
        <v>136</v>
      </c>
      <c r="D142" s="219" t="s">
        <v>131</v>
      </c>
      <c r="E142" s="220" t="s">
        <v>236</v>
      </c>
      <c r="F142" s="221" t="s">
        <v>237</v>
      </c>
      <c r="G142" s="222" t="s">
        <v>134</v>
      </c>
      <c r="H142" s="223">
        <v>3.1560000000000001</v>
      </c>
      <c r="I142" s="224"/>
      <c r="J142" s="225">
        <f>ROUND(I142*H142,2)</f>
        <v>0</v>
      </c>
      <c r="K142" s="221" t="s">
        <v>135</v>
      </c>
      <c r="L142" s="45"/>
      <c r="M142" s="226" t="s">
        <v>1</v>
      </c>
      <c r="N142" s="227" t="s">
        <v>47</v>
      </c>
      <c r="O142" s="92"/>
      <c r="P142" s="228">
        <f>O142*H142</f>
        <v>0</v>
      </c>
      <c r="Q142" s="228">
        <v>0.020480000000000002</v>
      </c>
      <c r="R142" s="228">
        <f>Q142*H142</f>
        <v>0.064634880000000006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136</v>
      </c>
      <c r="AT142" s="230" t="s">
        <v>131</v>
      </c>
      <c r="AU142" s="230" t="s">
        <v>92</v>
      </c>
      <c r="AY142" s="18" t="s">
        <v>128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90</v>
      </c>
      <c r="BK142" s="231">
        <f>ROUND(I142*H142,2)</f>
        <v>0</v>
      </c>
      <c r="BL142" s="18" t="s">
        <v>136</v>
      </c>
      <c r="BM142" s="230" t="s">
        <v>238</v>
      </c>
    </row>
    <row r="143" s="13" customFormat="1">
      <c r="A143" s="13"/>
      <c r="B143" s="232"/>
      <c r="C143" s="233"/>
      <c r="D143" s="234" t="s">
        <v>138</v>
      </c>
      <c r="E143" s="235" t="s">
        <v>1</v>
      </c>
      <c r="F143" s="236" t="s">
        <v>239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138</v>
      </c>
      <c r="AU143" s="242" t="s">
        <v>92</v>
      </c>
      <c r="AV143" s="13" t="s">
        <v>90</v>
      </c>
      <c r="AW143" s="13" t="s">
        <v>35</v>
      </c>
      <c r="AX143" s="13" t="s">
        <v>82</v>
      </c>
      <c r="AY143" s="242" t="s">
        <v>128</v>
      </c>
    </row>
    <row r="144" s="14" customFormat="1">
      <c r="A144" s="14"/>
      <c r="B144" s="243"/>
      <c r="C144" s="244"/>
      <c r="D144" s="234" t="s">
        <v>138</v>
      </c>
      <c r="E144" s="245" t="s">
        <v>1</v>
      </c>
      <c r="F144" s="246" t="s">
        <v>240</v>
      </c>
      <c r="G144" s="244"/>
      <c r="H144" s="247">
        <v>3.1560000000000001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138</v>
      </c>
      <c r="AU144" s="253" t="s">
        <v>92</v>
      </c>
      <c r="AV144" s="14" t="s">
        <v>92</v>
      </c>
      <c r="AW144" s="14" t="s">
        <v>35</v>
      </c>
      <c r="AX144" s="14" t="s">
        <v>82</v>
      </c>
      <c r="AY144" s="253" t="s">
        <v>128</v>
      </c>
    </row>
    <row r="145" s="15" customFormat="1">
      <c r="A145" s="15"/>
      <c r="B145" s="254"/>
      <c r="C145" s="255"/>
      <c r="D145" s="234" t="s">
        <v>138</v>
      </c>
      <c r="E145" s="256" t="s">
        <v>1</v>
      </c>
      <c r="F145" s="257" t="s">
        <v>141</v>
      </c>
      <c r="G145" s="255"/>
      <c r="H145" s="258">
        <v>3.1560000000000001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138</v>
      </c>
      <c r="AU145" s="264" t="s">
        <v>92</v>
      </c>
      <c r="AV145" s="15" t="s">
        <v>136</v>
      </c>
      <c r="AW145" s="15" t="s">
        <v>35</v>
      </c>
      <c r="AX145" s="15" t="s">
        <v>90</v>
      </c>
      <c r="AY145" s="264" t="s">
        <v>128</v>
      </c>
    </row>
    <row r="146" s="2" customFormat="1" ht="37.8" customHeight="1">
      <c r="A146" s="39"/>
      <c r="B146" s="40"/>
      <c r="C146" s="219" t="s">
        <v>159</v>
      </c>
      <c r="D146" s="219" t="s">
        <v>131</v>
      </c>
      <c r="E146" s="220" t="s">
        <v>241</v>
      </c>
      <c r="F146" s="221" t="s">
        <v>242</v>
      </c>
      <c r="G146" s="222" t="s">
        <v>134</v>
      </c>
      <c r="H146" s="223">
        <v>2.2480000000000002</v>
      </c>
      <c r="I146" s="224"/>
      <c r="J146" s="225">
        <f>ROUND(I146*H146,2)</f>
        <v>0</v>
      </c>
      <c r="K146" s="221" t="s">
        <v>135</v>
      </c>
      <c r="L146" s="45"/>
      <c r="M146" s="226" t="s">
        <v>1</v>
      </c>
      <c r="N146" s="227" t="s">
        <v>47</v>
      </c>
      <c r="O146" s="92"/>
      <c r="P146" s="228">
        <f>O146*H146</f>
        <v>0</v>
      </c>
      <c r="Q146" s="228">
        <v>0.0043800000000000002</v>
      </c>
      <c r="R146" s="228">
        <f>Q146*H146</f>
        <v>0.0098462400000000009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136</v>
      </c>
      <c r="AT146" s="230" t="s">
        <v>131</v>
      </c>
      <c r="AU146" s="230" t="s">
        <v>92</v>
      </c>
      <c r="AY146" s="18" t="s">
        <v>128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90</v>
      </c>
      <c r="BK146" s="231">
        <f>ROUND(I146*H146,2)</f>
        <v>0</v>
      </c>
      <c r="BL146" s="18" t="s">
        <v>136</v>
      </c>
      <c r="BM146" s="230" t="s">
        <v>243</v>
      </c>
    </row>
    <row r="147" s="13" customFormat="1">
      <c r="A147" s="13"/>
      <c r="B147" s="232"/>
      <c r="C147" s="233"/>
      <c r="D147" s="234" t="s">
        <v>138</v>
      </c>
      <c r="E147" s="235" t="s">
        <v>1</v>
      </c>
      <c r="F147" s="236" t="s">
        <v>244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138</v>
      </c>
      <c r="AU147" s="242" t="s">
        <v>92</v>
      </c>
      <c r="AV147" s="13" t="s">
        <v>90</v>
      </c>
      <c r="AW147" s="13" t="s">
        <v>35</v>
      </c>
      <c r="AX147" s="13" t="s">
        <v>82</v>
      </c>
      <c r="AY147" s="242" t="s">
        <v>128</v>
      </c>
    </row>
    <row r="148" s="14" customFormat="1">
      <c r="A148" s="14"/>
      <c r="B148" s="243"/>
      <c r="C148" s="244"/>
      <c r="D148" s="234" t="s">
        <v>138</v>
      </c>
      <c r="E148" s="245" t="s">
        <v>1</v>
      </c>
      <c r="F148" s="246" t="s">
        <v>245</v>
      </c>
      <c r="G148" s="244"/>
      <c r="H148" s="247">
        <v>2.2480000000000002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138</v>
      </c>
      <c r="AU148" s="253" t="s">
        <v>92</v>
      </c>
      <c r="AV148" s="14" t="s">
        <v>92</v>
      </c>
      <c r="AW148" s="14" t="s">
        <v>35</v>
      </c>
      <c r="AX148" s="14" t="s">
        <v>82</v>
      </c>
      <c r="AY148" s="253" t="s">
        <v>128</v>
      </c>
    </row>
    <row r="149" s="15" customFormat="1">
      <c r="A149" s="15"/>
      <c r="B149" s="254"/>
      <c r="C149" s="255"/>
      <c r="D149" s="234" t="s">
        <v>138</v>
      </c>
      <c r="E149" s="256" t="s">
        <v>1</v>
      </c>
      <c r="F149" s="257" t="s">
        <v>141</v>
      </c>
      <c r="G149" s="255"/>
      <c r="H149" s="258">
        <v>2.2480000000000002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138</v>
      </c>
      <c r="AU149" s="264" t="s">
        <v>92</v>
      </c>
      <c r="AV149" s="15" t="s">
        <v>136</v>
      </c>
      <c r="AW149" s="15" t="s">
        <v>35</v>
      </c>
      <c r="AX149" s="15" t="s">
        <v>90</v>
      </c>
      <c r="AY149" s="264" t="s">
        <v>128</v>
      </c>
    </row>
    <row r="150" s="2" customFormat="1" ht="37.8" customHeight="1">
      <c r="A150" s="39"/>
      <c r="B150" s="40"/>
      <c r="C150" s="219" t="s">
        <v>165</v>
      </c>
      <c r="D150" s="219" t="s">
        <v>131</v>
      </c>
      <c r="E150" s="220" t="s">
        <v>246</v>
      </c>
      <c r="F150" s="221" t="s">
        <v>247</v>
      </c>
      <c r="G150" s="222" t="s">
        <v>134</v>
      </c>
      <c r="H150" s="223">
        <v>3.8149999999999999</v>
      </c>
      <c r="I150" s="224"/>
      <c r="J150" s="225">
        <f>ROUND(I150*H150,2)</f>
        <v>0</v>
      </c>
      <c r="K150" s="221" t="s">
        <v>135</v>
      </c>
      <c r="L150" s="45"/>
      <c r="M150" s="226" t="s">
        <v>1</v>
      </c>
      <c r="N150" s="227" t="s">
        <v>47</v>
      </c>
      <c r="O150" s="92"/>
      <c r="P150" s="228">
        <f>O150*H150</f>
        <v>0</v>
      </c>
      <c r="Q150" s="228">
        <v>0.0043800000000000002</v>
      </c>
      <c r="R150" s="228">
        <f>Q150*H150</f>
        <v>0.016709700000000001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136</v>
      </c>
      <c r="AT150" s="230" t="s">
        <v>131</v>
      </c>
      <c r="AU150" s="230" t="s">
        <v>92</v>
      </c>
      <c r="AY150" s="18" t="s">
        <v>128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90</v>
      </c>
      <c r="BK150" s="231">
        <f>ROUND(I150*H150,2)</f>
        <v>0</v>
      </c>
      <c r="BL150" s="18" t="s">
        <v>136</v>
      </c>
      <c r="BM150" s="230" t="s">
        <v>248</v>
      </c>
    </row>
    <row r="151" s="13" customFormat="1">
      <c r="A151" s="13"/>
      <c r="B151" s="232"/>
      <c r="C151" s="233"/>
      <c r="D151" s="234" t="s">
        <v>138</v>
      </c>
      <c r="E151" s="235" t="s">
        <v>1</v>
      </c>
      <c r="F151" s="236" t="s">
        <v>249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138</v>
      </c>
      <c r="AU151" s="242" t="s">
        <v>92</v>
      </c>
      <c r="AV151" s="13" t="s">
        <v>90</v>
      </c>
      <c r="AW151" s="13" t="s">
        <v>35</v>
      </c>
      <c r="AX151" s="13" t="s">
        <v>82</v>
      </c>
      <c r="AY151" s="242" t="s">
        <v>128</v>
      </c>
    </row>
    <row r="152" s="14" customFormat="1">
      <c r="A152" s="14"/>
      <c r="B152" s="243"/>
      <c r="C152" s="244"/>
      <c r="D152" s="234" t="s">
        <v>138</v>
      </c>
      <c r="E152" s="245" t="s">
        <v>1</v>
      </c>
      <c r="F152" s="246" t="s">
        <v>250</v>
      </c>
      <c r="G152" s="244"/>
      <c r="H152" s="247">
        <v>3.8149999999999999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138</v>
      </c>
      <c r="AU152" s="253" t="s">
        <v>92</v>
      </c>
      <c r="AV152" s="14" t="s">
        <v>92</v>
      </c>
      <c r="AW152" s="14" t="s">
        <v>35</v>
      </c>
      <c r="AX152" s="14" t="s">
        <v>82</v>
      </c>
      <c r="AY152" s="253" t="s">
        <v>128</v>
      </c>
    </row>
    <row r="153" s="15" customFormat="1">
      <c r="A153" s="15"/>
      <c r="B153" s="254"/>
      <c r="C153" s="255"/>
      <c r="D153" s="234" t="s">
        <v>138</v>
      </c>
      <c r="E153" s="256" t="s">
        <v>1</v>
      </c>
      <c r="F153" s="257" t="s">
        <v>141</v>
      </c>
      <c r="G153" s="255"/>
      <c r="H153" s="258">
        <v>3.8149999999999999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138</v>
      </c>
      <c r="AU153" s="264" t="s">
        <v>92</v>
      </c>
      <c r="AV153" s="15" t="s">
        <v>136</v>
      </c>
      <c r="AW153" s="15" t="s">
        <v>35</v>
      </c>
      <c r="AX153" s="15" t="s">
        <v>90</v>
      </c>
      <c r="AY153" s="264" t="s">
        <v>128</v>
      </c>
    </row>
    <row r="154" s="2" customFormat="1" ht="33" customHeight="1">
      <c r="A154" s="39"/>
      <c r="B154" s="40"/>
      <c r="C154" s="219" t="s">
        <v>170</v>
      </c>
      <c r="D154" s="219" t="s">
        <v>131</v>
      </c>
      <c r="E154" s="220" t="s">
        <v>251</v>
      </c>
      <c r="F154" s="221" t="s">
        <v>252</v>
      </c>
      <c r="G154" s="222" t="s">
        <v>197</v>
      </c>
      <c r="H154" s="223">
        <v>10</v>
      </c>
      <c r="I154" s="224"/>
      <c r="J154" s="225">
        <f>ROUND(I154*H154,2)</f>
        <v>0</v>
      </c>
      <c r="K154" s="221" t="s">
        <v>135</v>
      </c>
      <c r="L154" s="45"/>
      <c r="M154" s="226" t="s">
        <v>1</v>
      </c>
      <c r="N154" s="227" t="s">
        <v>47</v>
      </c>
      <c r="O154" s="92"/>
      <c r="P154" s="228">
        <f>O154*H154</f>
        <v>0</v>
      </c>
      <c r="Q154" s="228">
        <v>0.0373</v>
      </c>
      <c r="R154" s="228">
        <f>Q154*H154</f>
        <v>0.373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136</v>
      </c>
      <c r="AT154" s="230" t="s">
        <v>131</v>
      </c>
      <c r="AU154" s="230" t="s">
        <v>92</v>
      </c>
      <c r="AY154" s="18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90</v>
      </c>
      <c r="BK154" s="231">
        <f>ROUND(I154*H154,2)</f>
        <v>0</v>
      </c>
      <c r="BL154" s="18" t="s">
        <v>136</v>
      </c>
      <c r="BM154" s="230" t="s">
        <v>253</v>
      </c>
    </row>
    <row r="155" s="2" customFormat="1" ht="33" customHeight="1">
      <c r="A155" s="39"/>
      <c r="B155" s="40"/>
      <c r="C155" s="219" t="s">
        <v>174</v>
      </c>
      <c r="D155" s="219" t="s">
        <v>131</v>
      </c>
      <c r="E155" s="220" t="s">
        <v>254</v>
      </c>
      <c r="F155" s="221" t="s">
        <v>255</v>
      </c>
      <c r="G155" s="222" t="s">
        <v>197</v>
      </c>
      <c r="H155" s="223">
        <v>4</v>
      </c>
      <c r="I155" s="224"/>
      <c r="J155" s="225">
        <f>ROUND(I155*H155,2)</f>
        <v>0</v>
      </c>
      <c r="K155" s="221" t="s">
        <v>135</v>
      </c>
      <c r="L155" s="45"/>
      <c r="M155" s="226" t="s">
        <v>1</v>
      </c>
      <c r="N155" s="227" t="s">
        <v>47</v>
      </c>
      <c r="O155" s="92"/>
      <c r="P155" s="228">
        <f>O155*H155</f>
        <v>0</v>
      </c>
      <c r="Q155" s="228">
        <v>0.14360000000000001</v>
      </c>
      <c r="R155" s="228">
        <f>Q155*H155</f>
        <v>0.57440000000000002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136</v>
      </c>
      <c r="AT155" s="230" t="s">
        <v>131</v>
      </c>
      <c r="AU155" s="230" t="s">
        <v>92</v>
      </c>
      <c r="AY155" s="18" t="s">
        <v>128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90</v>
      </c>
      <c r="BK155" s="231">
        <f>ROUND(I155*H155,2)</f>
        <v>0</v>
      </c>
      <c r="BL155" s="18" t="s">
        <v>136</v>
      </c>
      <c r="BM155" s="230" t="s">
        <v>256</v>
      </c>
    </row>
    <row r="156" s="13" customFormat="1">
      <c r="A156" s="13"/>
      <c r="B156" s="232"/>
      <c r="C156" s="233"/>
      <c r="D156" s="234" t="s">
        <v>138</v>
      </c>
      <c r="E156" s="235" t="s">
        <v>1</v>
      </c>
      <c r="F156" s="236" t="s">
        <v>257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138</v>
      </c>
      <c r="AU156" s="242" t="s">
        <v>92</v>
      </c>
      <c r="AV156" s="13" t="s">
        <v>90</v>
      </c>
      <c r="AW156" s="13" t="s">
        <v>35</v>
      </c>
      <c r="AX156" s="13" t="s">
        <v>82</v>
      </c>
      <c r="AY156" s="242" t="s">
        <v>128</v>
      </c>
    </row>
    <row r="157" s="13" customFormat="1">
      <c r="A157" s="13"/>
      <c r="B157" s="232"/>
      <c r="C157" s="233"/>
      <c r="D157" s="234" t="s">
        <v>138</v>
      </c>
      <c r="E157" s="235" t="s">
        <v>1</v>
      </c>
      <c r="F157" s="236" t="s">
        <v>258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138</v>
      </c>
      <c r="AU157" s="242" t="s">
        <v>92</v>
      </c>
      <c r="AV157" s="13" t="s">
        <v>90</v>
      </c>
      <c r="AW157" s="13" t="s">
        <v>35</v>
      </c>
      <c r="AX157" s="13" t="s">
        <v>82</v>
      </c>
      <c r="AY157" s="242" t="s">
        <v>128</v>
      </c>
    </row>
    <row r="158" s="14" customFormat="1">
      <c r="A158" s="14"/>
      <c r="B158" s="243"/>
      <c r="C158" s="244"/>
      <c r="D158" s="234" t="s">
        <v>138</v>
      </c>
      <c r="E158" s="245" t="s">
        <v>1</v>
      </c>
      <c r="F158" s="246" t="s">
        <v>201</v>
      </c>
      <c r="G158" s="244"/>
      <c r="H158" s="247">
        <v>4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138</v>
      </c>
      <c r="AU158" s="253" t="s">
        <v>92</v>
      </c>
      <c r="AV158" s="14" t="s">
        <v>92</v>
      </c>
      <c r="AW158" s="14" t="s">
        <v>35</v>
      </c>
      <c r="AX158" s="14" t="s">
        <v>82</v>
      </c>
      <c r="AY158" s="253" t="s">
        <v>128</v>
      </c>
    </row>
    <row r="159" s="15" customFormat="1">
      <c r="A159" s="15"/>
      <c r="B159" s="254"/>
      <c r="C159" s="255"/>
      <c r="D159" s="234" t="s">
        <v>138</v>
      </c>
      <c r="E159" s="256" t="s">
        <v>1</v>
      </c>
      <c r="F159" s="257" t="s">
        <v>141</v>
      </c>
      <c r="G159" s="255"/>
      <c r="H159" s="258">
        <v>4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138</v>
      </c>
      <c r="AU159" s="264" t="s">
        <v>92</v>
      </c>
      <c r="AV159" s="15" t="s">
        <v>136</v>
      </c>
      <c r="AW159" s="15" t="s">
        <v>35</v>
      </c>
      <c r="AX159" s="15" t="s">
        <v>90</v>
      </c>
      <c r="AY159" s="264" t="s">
        <v>128</v>
      </c>
    </row>
    <row r="160" s="2" customFormat="1" ht="44.25" customHeight="1">
      <c r="A160" s="39"/>
      <c r="B160" s="40"/>
      <c r="C160" s="219" t="s">
        <v>129</v>
      </c>
      <c r="D160" s="219" t="s">
        <v>131</v>
      </c>
      <c r="E160" s="220" t="s">
        <v>259</v>
      </c>
      <c r="F160" s="221" t="s">
        <v>260</v>
      </c>
      <c r="G160" s="222" t="s">
        <v>150</v>
      </c>
      <c r="H160" s="223">
        <v>21.039999999999999</v>
      </c>
      <c r="I160" s="224"/>
      <c r="J160" s="225">
        <f>ROUND(I160*H160,2)</f>
        <v>0</v>
      </c>
      <c r="K160" s="221" t="s">
        <v>135</v>
      </c>
      <c r="L160" s="45"/>
      <c r="M160" s="226" t="s">
        <v>1</v>
      </c>
      <c r="N160" s="227" t="s">
        <v>47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136</v>
      </c>
      <c r="AT160" s="230" t="s">
        <v>131</v>
      </c>
      <c r="AU160" s="230" t="s">
        <v>92</v>
      </c>
      <c r="AY160" s="18" t="s">
        <v>128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90</v>
      </c>
      <c r="BK160" s="231">
        <f>ROUND(I160*H160,2)</f>
        <v>0</v>
      </c>
      <c r="BL160" s="18" t="s">
        <v>136</v>
      </c>
      <c r="BM160" s="230" t="s">
        <v>261</v>
      </c>
    </row>
    <row r="161" s="13" customFormat="1">
      <c r="A161" s="13"/>
      <c r="B161" s="232"/>
      <c r="C161" s="233"/>
      <c r="D161" s="234" t="s">
        <v>138</v>
      </c>
      <c r="E161" s="235" t="s">
        <v>1</v>
      </c>
      <c r="F161" s="236" t="s">
        <v>262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138</v>
      </c>
      <c r="AU161" s="242" t="s">
        <v>92</v>
      </c>
      <c r="AV161" s="13" t="s">
        <v>90</v>
      </c>
      <c r="AW161" s="13" t="s">
        <v>35</v>
      </c>
      <c r="AX161" s="13" t="s">
        <v>82</v>
      </c>
      <c r="AY161" s="242" t="s">
        <v>128</v>
      </c>
    </row>
    <row r="162" s="14" customFormat="1">
      <c r="A162" s="14"/>
      <c r="B162" s="243"/>
      <c r="C162" s="244"/>
      <c r="D162" s="234" t="s">
        <v>138</v>
      </c>
      <c r="E162" s="245" t="s">
        <v>1</v>
      </c>
      <c r="F162" s="246" t="s">
        <v>263</v>
      </c>
      <c r="G162" s="244"/>
      <c r="H162" s="247">
        <v>21.039999999999999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138</v>
      </c>
      <c r="AU162" s="253" t="s">
        <v>92</v>
      </c>
      <c r="AV162" s="14" t="s">
        <v>92</v>
      </c>
      <c r="AW162" s="14" t="s">
        <v>35</v>
      </c>
      <c r="AX162" s="14" t="s">
        <v>82</v>
      </c>
      <c r="AY162" s="253" t="s">
        <v>128</v>
      </c>
    </row>
    <row r="163" s="15" customFormat="1">
      <c r="A163" s="15"/>
      <c r="B163" s="254"/>
      <c r="C163" s="255"/>
      <c r="D163" s="234" t="s">
        <v>138</v>
      </c>
      <c r="E163" s="256" t="s">
        <v>1</v>
      </c>
      <c r="F163" s="257" t="s">
        <v>141</v>
      </c>
      <c r="G163" s="255"/>
      <c r="H163" s="258">
        <v>21.039999999999999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138</v>
      </c>
      <c r="AU163" s="264" t="s">
        <v>92</v>
      </c>
      <c r="AV163" s="15" t="s">
        <v>136</v>
      </c>
      <c r="AW163" s="15" t="s">
        <v>35</v>
      </c>
      <c r="AX163" s="15" t="s">
        <v>90</v>
      </c>
      <c r="AY163" s="264" t="s">
        <v>128</v>
      </c>
    </row>
    <row r="164" s="2" customFormat="1" ht="24.15" customHeight="1">
      <c r="A164" s="39"/>
      <c r="B164" s="40"/>
      <c r="C164" s="271" t="s">
        <v>181</v>
      </c>
      <c r="D164" s="271" t="s">
        <v>264</v>
      </c>
      <c r="E164" s="272" t="s">
        <v>265</v>
      </c>
      <c r="F164" s="273" t="s">
        <v>266</v>
      </c>
      <c r="G164" s="274" t="s">
        <v>150</v>
      </c>
      <c r="H164" s="275">
        <v>23.143999999999998</v>
      </c>
      <c r="I164" s="276"/>
      <c r="J164" s="277">
        <f>ROUND(I164*H164,2)</f>
        <v>0</v>
      </c>
      <c r="K164" s="273" t="s">
        <v>135</v>
      </c>
      <c r="L164" s="278"/>
      <c r="M164" s="279" t="s">
        <v>1</v>
      </c>
      <c r="N164" s="280" t="s">
        <v>47</v>
      </c>
      <c r="O164" s="92"/>
      <c r="P164" s="228">
        <f>O164*H164</f>
        <v>0</v>
      </c>
      <c r="Q164" s="228">
        <v>3.0000000000000001E-05</v>
      </c>
      <c r="R164" s="228">
        <f>Q164*H164</f>
        <v>0.00069432000000000001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174</v>
      </c>
      <c r="AT164" s="230" t="s">
        <v>264</v>
      </c>
      <c r="AU164" s="230" t="s">
        <v>92</v>
      </c>
      <c r="AY164" s="18" t="s">
        <v>128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90</v>
      </c>
      <c r="BK164" s="231">
        <f>ROUND(I164*H164,2)</f>
        <v>0</v>
      </c>
      <c r="BL164" s="18" t="s">
        <v>136</v>
      </c>
      <c r="BM164" s="230" t="s">
        <v>267</v>
      </c>
    </row>
    <row r="165" s="14" customFormat="1">
      <c r="A165" s="14"/>
      <c r="B165" s="243"/>
      <c r="C165" s="244"/>
      <c r="D165" s="234" t="s">
        <v>138</v>
      </c>
      <c r="E165" s="244"/>
      <c r="F165" s="246" t="s">
        <v>268</v>
      </c>
      <c r="G165" s="244"/>
      <c r="H165" s="247">
        <v>23.143999999999998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138</v>
      </c>
      <c r="AU165" s="253" t="s">
        <v>92</v>
      </c>
      <c r="AV165" s="14" t="s">
        <v>92</v>
      </c>
      <c r="AW165" s="14" t="s">
        <v>4</v>
      </c>
      <c r="AX165" s="14" t="s">
        <v>90</v>
      </c>
      <c r="AY165" s="253" t="s">
        <v>128</v>
      </c>
    </row>
    <row r="166" s="2" customFormat="1" ht="55.5" customHeight="1">
      <c r="A166" s="39"/>
      <c r="B166" s="40"/>
      <c r="C166" s="219" t="s">
        <v>186</v>
      </c>
      <c r="D166" s="219" t="s">
        <v>131</v>
      </c>
      <c r="E166" s="220" t="s">
        <v>269</v>
      </c>
      <c r="F166" s="221" t="s">
        <v>270</v>
      </c>
      <c r="G166" s="222" t="s">
        <v>150</v>
      </c>
      <c r="H166" s="223">
        <v>21.039999999999999</v>
      </c>
      <c r="I166" s="224"/>
      <c r="J166" s="225">
        <f>ROUND(I166*H166,2)</f>
        <v>0</v>
      </c>
      <c r="K166" s="221" t="s">
        <v>135</v>
      </c>
      <c r="L166" s="45"/>
      <c r="M166" s="226" t="s">
        <v>1</v>
      </c>
      <c r="N166" s="227" t="s">
        <v>47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136</v>
      </c>
      <c r="AT166" s="230" t="s">
        <v>131</v>
      </c>
      <c r="AU166" s="230" t="s">
        <v>92</v>
      </c>
      <c r="AY166" s="18" t="s">
        <v>128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90</v>
      </c>
      <c r="BK166" s="231">
        <f>ROUND(I166*H166,2)</f>
        <v>0</v>
      </c>
      <c r="BL166" s="18" t="s">
        <v>136</v>
      </c>
      <c r="BM166" s="230" t="s">
        <v>271</v>
      </c>
    </row>
    <row r="167" s="13" customFormat="1">
      <c r="A167" s="13"/>
      <c r="B167" s="232"/>
      <c r="C167" s="233"/>
      <c r="D167" s="234" t="s">
        <v>138</v>
      </c>
      <c r="E167" s="235" t="s">
        <v>1</v>
      </c>
      <c r="F167" s="236" t="s">
        <v>262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138</v>
      </c>
      <c r="AU167" s="242" t="s">
        <v>92</v>
      </c>
      <c r="AV167" s="13" t="s">
        <v>90</v>
      </c>
      <c r="AW167" s="13" t="s">
        <v>35</v>
      </c>
      <c r="AX167" s="13" t="s">
        <v>82</v>
      </c>
      <c r="AY167" s="242" t="s">
        <v>128</v>
      </c>
    </row>
    <row r="168" s="14" customFormat="1">
      <c r="A168" s="14"/>
      <c r="B168" s="243"/>
      <c r="C168" s="244"/>
      <c r="D168" s="234" t="s">
        <v>138</v>
      </c>
      <c r="E168" s="245" t="s">
        <v>1</v>
      </c>
      <c r="F168" s="246" t="s">
        <v>263</v>
      </c>
      <c r="G168" s="244"/>
      <c r="H168" s="247">
        <v>21.039999999999999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138</v>
      </c>
      <c r="AU168" s="253" t="s">
        <v>92</v>
      </c>
      <c r="AV168" s="14" t="s">
        <v>92</v>
      </c>
      <c r="AW168" s="14" t="s">
        <v>35</v>
      </c>
      <c r="AX168" s="14" t="s">
        <v>82</v>
      </c>
      <c r="AY168" s="253" t="s">
        <v>128</v>
      </c>
    </row>
    <row r="169" s="15" customFormat="1">
      <c r="A169" s="15"/>
      <c r="B169" s="254"/>
      <c r="C169" s="255"/>
      <c r="D169" s="234" t="s">
        <v>138</v>
      </c>
      <c r="E169" s="256" t="s">
        <v>1</v>
      </c>
      <c r="F169" s="257" t="s">
        <v>141</v>
      </c>
      <c r="G169" s="255"/>
      <c r="H169" s="258">
        <v>21.039999999999999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138</v>
      </c>
      <c r="AU169" s="264" t="s">
        <v>92</v>
      </c>
      <c r="AV169" s="15" t="s">
        <v>136</v>
      </c>
      <c r="AW169" s="15" t="s">
        <v>35</v>
      </c>
      <c r="AX169" s="15" t="s">
        <v>90</v>
      </c>
      <c r="AY169" s="264" t="s">
        <v>128</v>
      </c>
    </row>
    <row r="170" s="2" customFormat="1" ht="24.15" customHeight="1">
      <c r="A170" s="39"/>
      <c r="B170" s="40"/>
      <c r="C170" s="271" t="s">
        <v>194</v>
      </c>
      <c r="D170" s="271" t="s">
        <v>264</v>
      </c>
      <c r="E170" s="272" t="s">
        <v>272</v>
      </c>
      <c r="F170" s="273" t="s">
        <v>273</v>
      </c>
      <c r="G170" s="274" t="s">
        <v>150</v>
      </c>
      <c r="H170" s="275">
        <v>23.143999999999998</v>
      </c>
      <c r="I170" s="276"/>
      <c r="J170" s="277">
        <f>ROUND(I170*H170,2)</f>
        <v>0</v>
      </c>
      <c r="K170" s="273" t="s">
        <v>135</v>
      </c>
      <c r="L170" s="278"/>
      <c r="M170" s="279" t="s">
        <v>1</v>
      </c>
      <c r="N170" s="280" t="s">
        <v>47</v>
      </c>
      <c r="O170" s="92"/>
      <c r="P170" s="228">
        <f>O170*H170</f>
        <v>0</v>
      </c>
      <c r="Q170" s="228">
        <v>4.0000000000000003E-05</v>
      </c>
      <c r="R170" s="228">
        <f>Q170*H170</f>
        <v>0.00092575999999999997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174</v>
      </c>
      <c r="AT170" s="230" t="s">
        <v>264</v>
      </c>
      <c r="AU170" s="230" t="s">
        <v>92</v>
      </c>
      <c r="AY170" s="18" t="s">
        <v>128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90</v>
      </c>
      <c r="BK170" s="231">
        <f>ROUND(I170*H170,2)</f>
        <v>0</v>
      </c>
      <c r="BL170" s="18" t="s">
        <v>136</v>
      </c>
      <c r="BM170" s="230" t="s">
        <v>274</v>
      </c>
    </row>
    <row r="171" s="14" customFormat="1">
      <c r="A171" s="14"/>
      <c r="B171" s="243"/>
      <c r="C171" s="244"/>
      <c r="D171" s="234" t="s">
        <v>138</v>
      </c>
      <c r="E171" s="244"/>
      <c r="F171" s="246" t="s">
        <v>268</v>
      </c>
      <c r="G171" s="244"/>
      <c r="H171" s="247">
        <v>23.143999999999998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138</v>
      </c>
      <c r="AU171" s="253" t="s">
        <v>92</v>
      </c>
      <c r="AV171" s="14" t="s">
        <v>92</v>
      </c>
      <c r="AW171" s="14" t="s">
        <v>4</v>
      </c>
      <c r="AX171" s="14" t="s">
        <v>90</v>
      </c>
      <c r="AY171" s="253" t="s">
        <v>128</v>
      </c>
    </row>
    <row r="172" s="12" customFormat="1" ht="22.8" customHeight="1">
      <c r="A172" s="12"/>
      <c r="B172" s="203"/>
      <c r="C172" s="204"/>
      <c r="D172" s="205" t="s">
        <v>81</v>
      </c>
      <c r="E172" s="217" t="s">
        <v>129</v>
      </c>
      <c r="F172" s="217" t="s">
        <v>130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SUM(P173:P179)</f>
        <v>0</v>
      </c>
      <c r="Q172" s="211"/>
      <c r="R172" s="212">
        <f>SUM(R173:R179)</f>
        <v>0.0033999999999999998</v>
      </c>
      <c r="S172" s="211"/>
      <c r="T172" s="213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90</v>
      </c>
      <c r="AT172" s="215" t="s">
        <v>81</v>
      </c>
      <c r="AU172" s="215" t="s">
        <v>90</v>
      </c>
      <c r="AY172" s="214" t="s">
        <v>128</v>
      </c>
      <c r="BK172" s="216">
        <f>SUM(BK173:BK179)</f>
        <v>0</v>
      </c>
    </row>
    <row r="173" s="2" customFormat="1" ht="37.8" customHeight="1">
      <c r="A173" s="39"/>
      <c r="B173" s="40"/>
      <c r="C173" s="219" t="s">
        <v>204</v>
      </c>
      <c r="D173" s="219" t="s">
        <v>131</v>
      </c>
      <c r="E173" s="220" t="s">
        <v>275</v>
      </c>
      <c r="F173" s="221" t="s">
        <v>276</v>
      </c>
      <c r="G173" s="222" t="s">
        <v>277</v>
      </c>
      <c r="H173" s="223">
        <v>37</v>
      </c>
      <c r="I173" s="224"/>
      <c r="J173" s="225">
        <f>ROUND(I173*H173,2)</f>
        <v>0</v>
      </c>
      <c r="K173" s="221" t="s">
        <v>135</v>
      </c>
      <c r="L173" s="45"/>
      <c r="M173" s="226" t="s">
        <v>1</v>
      </c>
      <c r="N173" s="227" t="s">
        <v>47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136</v>
      </c>
      <c r="AT173" s="230" t="s">
        <v>131</v>
      </c>
      <c r="AU173" s="230" t="s">
        <v>92</v>
      </c>
      <c r="AY173" s="18" t="s">
        <v>128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90</v>
      </c>
      <c r="BK173" s="231">
        <f>ROUND(I173*H173,2)</f>
        <v>0</v>
      </c>
      <c r="BL173" s="18" t="s">
        <v>136</v>
      </c>
      <c r="BM173" s="230" t="s">
        <v>278</v>
      </c>
    </row>
    <row r="174" s="2" customFormat="1" ht="37.8" customHeight="1">
      <c r="A174" s="39"/>
      <c r="B174" s="40"/>
      <c r="C174" s="219" t="s">
        <v>279</v>
      </c>
      <c r="D174" s="219" t="s">
        <v>131</v>
      </c>
      <c r="E174" s="220" t="s">
        <v>280</v>
      </c>
      <c r="F174" s="221" t="s">
        <v>281</v>
      </c>
      <c r="G174" s="222" t="s">
        <v>277</v>
      </c>
      <c r="H174" s="223">
        <v>37</v>
      </c>
      <c r="I174" s="224"/>
      <c r="J174" s="225">
        <f>ROUND(I174*H174,2)</f>
        <v>0</v>
      </c>
      <c r="K174" s="221" t="s">
        <v>135</v>
      </c>
      <c r="L174" s="45"/>
      <c r="M174" s="226" t="s">
        <v>1</v>
      </c>
      <c r="N174" s="227" t="s">
        <v>47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136</v>
      </c>
      <c r="AT174" s="230" t="s">
        <v>131</v>
      </c>
      <c r="AU174" s="230" t="s">
        <v>92</v>
      </c>
      <c r="AY174" s="18" t="s">
        <v>128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90</v>
      </c>
      <c r="BK174" s="231">
        <f>ROUND(I174*H174,2)</f>
        <v>0</v>
      </c>
      <c r="BL174" s="18" t="s">
        <v>136</v>
      </c>
      <c r="BM174" s="230" t="s">
        <v>282</v>
      </c>
    </row>
    <row r="175" s="2" customFormat="1" ht="37.8" customHeight="1">
      <c r="A175" s="39"/>
      <c r="B175" s="40"/>
      <c r="C175" s="219" t="s">
        <v>8</v>
      </c>
      <c r="D175" s="219" t="s">
        <v>131</v>
      </c>
      <c r="E175" s="220" t="s">
        <v>283</v>
      </c>
      <c r="F175" s="221" t="s">
        <v>284</v>
      </c>
      <c r="G175" s="222" t="s">
        <v>277</v>
      </c>
      <c r="H175" s="223">
        <v>518</v>
      </c>
      <c r="I175" s="224"/>
      <c r="J175" s="225">
        <f>ROUND(I175*H175,2)</f>
        <v>0</v>
      </c>
      <c r="K175" s="221" t="s">
        <v>135</v>
      </c>
      <c r="L175" s="45"/>
      <c r="M175" s="226" t="s">
        <v>1</v>
      </c>
      <c r="N175" s="227" t="s">
        <v>47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136</v>
      </c>
      <c r="AT175" s="230" t="s">
        <v>131</v>
      </c>
      <c r="AU175" s="230" t="s">
        <v>92</v>
      </c>
      <c r="AY175" s="18" t="s">
        <v>128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90</v>
      </c>
      <c r="BK175" s="231">
        <f>ROUND(I175*H175,2)</f>
        <v>0</v>
      </c>
      <c r="BL175" s="18" t="s">
        <v>136</v>
      </c>
      <c r="BM175" s="230" t="s">
        <v>285</v>
      </c>
    </row>
    <row r="176" s="14" customFormat="1">
      <c r="A176" s="14"/>
      <c r="B176" s="243"/>
      <c r="C176" s="244"/>
      <c r="D176" s="234" t="s">
        <v>138</v>
      </c>
      <c r="E176" s="244"/>
      <c r="F176" s="246" t="s">
        <v>286</v>
      </c>
      <c r="G176" s="244"/>
      <c r="H176" s="247">
        <v>518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138</v>
      </c>
      <c r="AU176" s="253" t="s">
        <v>92</v>
      </c>
      <c r="AV176" s="14" t="s">
        <v>92</v>
      </c>
      <c r="AW176" s="14" t="s">
        <v>4</v>
      </c>
      <c r="AX176" s="14" t="s">
        <v>90</v>
      </c>
      <c r="AY176" s="253" t="s">
        <v>128</v>
      </c>
    </row>
    <row r="177" s="2" customFormat="1" ht="37.8" customHeight="1">
      <c r="A177" s="39"/>
      <c r="B177" s="40"/>
      <c r="C177" s="219" t="s">
        <v>198</v>
      </c>
      <c r="D177" s="219" t="s">
        <v>131</v>
      </c>
      <c r="E177" s="220" t="s">
        <v>287</v>
      </c>
      <c r="F177" s="221" t="s">
        <v>288</v>
      </c>
      <c r="G177" s="222" t="s">
        <v>277</v>
      </c>
      <c r="H177" s="223">
        <v>37</v>
      </c>
      <c r="I177" s="224"/>
      <c r="J177" s="225">
        <f>ROUND(I177*H177,2)</f>
        <v>0</v>
      </c>
      <c r="K177" s="221" t="s">
        <v>135</v>
      </c>
      <c r="L177" s="45"/>
      <c r="M177" s="226" t="s">
        <v>1</v>
      </c>
      <c r="N177" s="227" t="s">
        <v>47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136</v>
      </c>
      <c r="AT177" s="230" t="s">
        <v>131</v>
      </c>
      <c r="AU177" s="230" t="s">
        <v>92</v>
      </c>
      <c r="AY177" s="18" t="s">
        <v>128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90</v>
      </c>
      <c r="BK177" s="231">
        <f>ROUND(I177*H177,2)</f>
        <v>0</v>
      </c>
      <c r="BL177" s="18" t="s">
        <v>136</v>
      </c>
      <c r="BM177" s="230" t="s">
        <v>289</v>
      </c>
    </row>
    <row r="178" s="2" customFormat="1" ht="37.8" customHeight="1">
      <c r="A178" s="39"/>
      <c r="B178" s="40"/>
      <c r="C178" s="219" t="s">
        <v>290</v>
      </c>
      <c r="D178" s="219" t="s">
        <v>131</v>
      </c>
      <c r="E178" s="220" t="s">
        <v>291</v>
      </c>
      <c r="F178" s="221" t="s">
        <v>292</v>
      </c>
      <c r="G178" s="222" t="s">
        <v>134</v>
      </c>
      <c r="H178" s="223">
        <v>20</v>
      </c>
      <c r="I178" s="224"/>
      <c r="J178" s="225">
        <f>ROUND(I178*H178,2)</f>
        <v>0</v>
      </c>
      <c r="K178" s="221" t="s">
        <v>135</v>
      </c>
      <c r="L178" s="45"/>
      <c r="M178" s="226" t="s">
        <v>1</v>
      </c>
      <c r="N178" s="227" t="s">
        <v>47</v>
      </c>
      <c r="O178" s="92"/>
      <c r="P178" s="228">
        <f>O178*H178</f>
        <v>0</v>
      </c>
      <c r="Q178" s="228">
        <v>0.00012999999999999999</v>
      </c>
      <c r="R178" s="228">
        <f>Q178*H178</f>
        <v>0.0025999999999999999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136</v>
      </c>
      <c r="AT178" s="230" t="s">
        <v>131</v>
      </c>
      <c r="AU178" s="230" t="s">
        <v>92</v>
      </c>
      <c r="AY178" s="18" t="s">
        <v>128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90</v>
      </c>
      <c r="BK178" s="231">
        <f>ROUND(I178*H178,2)</f>
        <v>0</v>
      </c>
      <c r="BL178" s="18" t="s">
        <v>136</v>
      </c>
      <c r="BM178" s="230" t="s">
        <v>293</v>
      </c>
    </row>
    <row r="179" s="2" customFormat="1" ht="37.8" customHeight="1">
      <c r="A179" s="39"/>
      <c r="B179" s="40"/>
      <c r="C179" s="219" t="s">
        <v>294</v>
      </c>
      <c r="D179" s="219" t="s">
        <v>131</v>
      </c>
      <c r="E179" s="220" t="s">
        <v>295</v>
      </c>
      <c r="F179" s="221" t="s">
        <v>296</v>
      </c>
      <c r="G179" s="222" t="s">
        <v>134</v>
      </c>
      <c r="H179" s="223">
        <v>20</v>
      </c>
      <c r="I179" s="224"/>
      <c r="J179" s="225">
        <f>ROUND(I179*H179,2)</f>
        <v>0</v>
      </c>
      <c r="K179" s="221" t="s">
        <v>135</v>
      </c>
      <c r="L179" s="45"/>
      <c r="M179" s="226" t="s">
        <v>1</v>
      </c>
      <c r="N179" s="227" t="s">
        <v>47</v>
      </c>
      <c r="O179" s="92"/>
      <c r="P179" s="228">
        <f>O179*H179</f>
        <v>0</v>
      </c>
      <c r="Q179" s="228">
        <v>4.0000000000000003E-05</v>
      </c>
      <c r="R179" s="228">
        <f>Q179*H179</f>
        <v>0.00080000000000000004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136</v>
      </c>
      <c r="AT179" s="230" t="s">
        <v>131</v>
      </c>
      <c r="AU179" s="230" t="s">
        <v>92</v>
      </c>
      <c r="AY179" s="18" t="s">
        <v>128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90</v>
      </c>
      <c r="BK179" s="231">
        <f>ROUND(I179*H179,2)</f>
        <v>0</v>
      </c>
      <c r="BL179" s="18" t="s">
        <v>136</v>
      </c>
      <c r="BM179" s="230" t="s">
        <v>297</v>
      </c>
    </row>
    <row r="180" s="12" customFormat="1" ht="22.8" customHeight="1">
      <c r="A180" s="12"/>
      <c r="B180" s="203"/>
      <c r="C180" s="204"/>
      <c r="D180" s="205" t="s">
        <v>81</v>
      </c>
      <c r="E180" s="217" t="s">
        <v>298</v>
      </c>
      <c r="F180" s="217" t="s">
        <v>299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P181</f>
        <v>0</v>
      </c>
      <c r="Q180" s="211"/>
      <c r="R180" s="212">
        <f>R181</f>
        <v>0</v>
      </c>
      <c r="S180" s="211"/>
      <c r="T180" s="213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90</v>
      </c>
      <c r="AT180" s="215" t="s">
        <v>81</v>
      </c>
      <c r="AU180" s="215" t="s">
        <v>90</v>
      </c>
      <c r="AY180" s="214" t="s">
        <v>128</v>
      </c>
      <c r="BK180" s="216">
        <f>BK181</f>
        <v>0</v>
      </c>
    </row>
    <row r="181" s="2" customFormat="1" ht="55.5" customHeight="1">
      <c r="A181" s="39"/>
      <c r="B181" s="40"/>
      <c r="C181" s="219" t="s">
        <v>300</v>
      </c>
      <c r="D181" s="219" t="s">
        <v>131</v>
      </c>
      <c r="E181" s="220" t="s">
        <v>301</v>
      </c>
      <c r="F181" s="221" t="s">
        <v>302</v>
      </c>
      <c r="G181" s="222" t="s">
        <v>168</v>
      </c>
      <c r="H181" s="223">
        <v>1.526</v>
      </c>
      <c r="I181" s="224"/>
      <c r="J181" s="225">
        <f>ROUND(I181*H181,2)</f>
        <v>0</v>
      </c>
      <c r="K181" s="221" t="s">
        <v>135</v>
      </c>
      <c r="L181" s="45"/>
      <c r="M181" s="226" t="s">
        <v>1</v>
      </c>
      <c r="N181" s="227" t="s">
        <v>47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136</v>
      </c>
      <c r="AT181" s="230" t="s">
        <v>131</v>
      </c>
      <c r="AU181" s="230" t="s">
        <v>92</v>
      </c>
      <c r="AY181" s="18" t="s">
        <v>128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90</v>
      </c>
      <c r="BK181" s="231">
        <f>ROUND(I181*H181,2)</f>
        <v>0</v>
      </c>
      <c r="BL181" s="18" t="s">
        <v>136</v>
      </c>
      <c r="BM181" s="230" t="s">
        <v>303</v>
      </c>
    </row>
    <row r="182" s="12" customFormat="1" ht="25.92" customHeight="1">
      <c r="A182" s="12"/>
      <c r="B182" s="203"/>
      <c r="C182" s="204"/>
      <c r="D182" s="205" t="s">
        <v>81</v>
      </c>
      <c r="E182" s="206" t="s">
        <v>190</v>
      </c>
      <c r="F182" s="206" t="s">
        <v>191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P183+P219+P236</f>
        <v>0</v>
      </c>
      <c r="Q182" s="211"/>
      <c r="R182" s="212">
        <f>R183+R219+R236</f>
        <v>0.25140042000000001</v>
      </c>
      <c r="S182" s="211"/>
      <c r="T182" s="213">
        <f>T183+T219+T236</f>
        <v>0.1192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92</v>
      </c>
      <c r="AT182" s="215" t="s">
        <v>81</v>
      </c>
      <c r="AU182" s="215" t="s">
        <v>82</v>
      </c>
      <c r="AY182" s="214" t="s">
        <v>128</v>
      </c>
      <c r="BK182" s="216">
        <f>BK183+BK219+BK236</f>
        <v>0</v>
      </c>
    </row>
    <row r="183" s="12" customFormat="1" ht="22.8" customHeight="1">
      <c r="A183" s="12"/>
      <c r="B183" s="203"/>
      <c r="C183" s="204"/>
      <c r="D183" s="205" t="s">
        <v>81</v>
      </c>
      <c r="E183" s="217" t="s">
        <v>304</v>
      </c>
      <c r="F183" s="217" t="s">
        <v>305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SUM(P184:P218)</f>
        <v>0</v>
      </c>
      <c r="Q183" s="211"/>
      <c r="R183" s="212">
        <f>SUM(R184:R218)</f>
        <v>0.14289400000000002</v>
      </c>
      <c r="S183" s="211"/>
      <c r="T183" s="213">
        <f>SUM(T184:T218)</f>
        <v>0.1192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92</v>
      </c>
      <c r="AT183" s="215" t="s">
        <v>81</v>
      </c>
      <c r="AU183" s="215" t="s">
        <v>90</v>
      </c>
      <c r="AY183" s="214" t="s">
        <v>128</v>
      </c>
      <c r="BK183" s="216">
        <f>SUM(BK184:BK218)</f>
        <v>0</v>
      </c>
    </row>
    <row r="184" s="2" customFormat="1" ht="24.15" customHeight="1">
      <c r="A184" s="39"/>
      <c r="B184" s="40"/>
      <c r="C184" s="219" t="s">
        <v>306</v>
      </c>
      <c r="D184" s="219" t="s">
        <v>131</v>
      </c>
      <c r="E184" s="220" t="s">
        <v>307</v>
      </c>
      <c r="F184" s="221" t="s">
        <v>308</v>
      </c>
      <c r="G184" s="222" t="s">
        <v>134</v>
      </c>
      <c r="H184" s="223">
        <v>4</v>
      </c>
      <c r="I184" s="224"/>
      <c r="J184" s="225">
        <f>ROUND(I184*H184,2)</f>
        <v>0</v>
      </c>
      <c r="K184" s="221" t="s">
        <v>135</v>
      </c>
      <c r="L184" s="45"/>
      <c r="M184" s="226" t="s">
        <v>1</v>
      </c>
      <c r="N184" s="227" t="s">
        <v>47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198</v>
      </c>
      <c r="AT184" s="230" t="s">
        <v>131</v>
      </c>
      <c r="AU184" s="230" t="s">
        <v>92</v>
      </c>
      <c r="AY184" s="18" t="s">
        <v>128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90</v>
      </c>
      <c r="BK184" s="231">
        <f>ROUND(I184*H184,2)</f>
        <v>0</v>
      </c>
      <c r="BL184" s="18" t="s">
        <v>198</v>
      </c>
      <c r="BM184" s="230" t="s">
        <v>309</v>
      </c>
    </row>
    <row r="185" s="13" customFormat="1">
      <c r="A185" s="13"/>
      <c r="B185" s="232"/>
      <c r="C185" s="233"/>
      <c r="D185" s="234" t="s">
        <v>138</v>
      </c>
      <c r="E185" s="235" t="s">
        <v>1</v>
      </c>
      <c r="F185" s="236" t="s">
        <v>310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138</v>
      </c>
      <c r="AU185" s="242" t="s">
        <v>92</v>
      </c>
      <c r="AV185" s="13" t="s">
        <v>90</v>
      </c>
      <c r="AW185" s="13" t="s">
        <v>35</v>
      </c>
      <c r="AX185" s="13" t="s">
        <v>82</v>
      </c>
      <c r="AY185" s="242" t="s">
        <v>128</v>
      </c>
    </row>
    <row r="186" s="14" customFormat="1">
      <c r="A186" s="14"/>
      <c r="B186" s="243"/>
      <c r="C186" s="244"/>
      <c r="D186" s="234" t="s">
        <v>138</v>
      </c>
      <c r="E186" s="245" t="s">
        <v>1</v>
      </c>
      <c r="F186" s="246" t="s">
        <v>311</v>
      </c>
      <c r="G186" s="244"/>
      <c r="H186" s="247">
        <v>4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138</v>
      </c>
      <c r="AU186" s="253" t="s">
        <v>92</v>
      </c>
      <c r="AV186" s="14" t="s">
        <v>92</v>
      </c>
      <c r="AW186" s="14" t="s">
        <v>35</v>
      </c>
      <c r="AX186" s="14" t="s">
        <v>82</v>
      </c>
      <c r="AY186" s="253" t="s">
        <v>128</v>
      </c>
    </row>
    <row r="187" s="15" customFormat="1">
      <c r="A187" s="15"/>
      <c r="B187" s="254"/>
      <c r="C187" s="255"/>
      <c r="D187" s="234" t="s">
        <v>138</v>
      </c>
      <c r="E187" s="256" t="s">
        <v>1</v>
      </c>
      <c r="F187" s="257" t="s">
        <v>141</v>
      </c>
      <c r="G187" s="255"/>
      <c r="H187" s="258">
        <v>4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138</v>
      </c>
      <c r="AU187" s="264" t="s">
        <v>92</v>
      </c>
      <c r="AV187" s="15" t="s">
        <v>136</v>
      </c>
      <c r="AW187" s="15" t="s">
        <v>35</v>
      </c>
      <c r="AX187" s="15" t="s">
        <v>90</v>
      </c>
      <c r="AY187" s="264" t="s">
        <v>128</v>
      </c>
    </row>
    <row r="188" s="2" customFormat="1" ht="24.15" customHeight="1">
      <c r="A188" s="39"/>
      <c r="B188" s="40"/>
      <c r="C188" s="219" t="s">
        <v>7</v>
      </c>
      <c r="D188" s="219" t="s">
        <v>131</v>
      </c>
      <c r="E188" s="220" t="s">
        <v>312</v>
      </c>
      <c r="F188" s="221" t="s">
        <v>313</v>
      </c>
      <c r="G188" s="222" t="s">
        <v>134</v>
      </c>
      <c r="H188" s="223">
        <v>4</v>
      </c>
      <c r="I188" s="224"/>
      <c r="J188" s="225">
        <f>ROUND(I188*H188,2)</f>
        <v>0</v>
      </c>
      <c r="K188" s="221" t="s">
        <v>135</v>
      </c>
      <c r="L188" s="45"/>
      <c r="M188" s="226" t="s">
        <v>1</v>
      </c>
      <c r="N188" s="227" t="s">
        <v>47</v>
      </c>
      <c r="O188" s="92"/>
      <c r="P188" s="228">
        <f>O188*H188</f>
        <v>0</v>
      </c>
      <c r="Q188" s="228">
        <v>0.00029999999999999997</v>
      </c>
      <c r="R188" s="228">
        <f>Q188*H188</f>
        <v>0.0011999999999999999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198</v>
      </c>
      <c r="AT188" s="230" t="s">
        <v>131</v>
      </c>
      <c r="AU188" s="230" t="s">
        <v>92</v>
      </c>
      <c r="AY188" s="18" t="s">
        <v>128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90</v>
      </c>
      <c r="BK188" s="231">
        <f>ROUND(I188*H188,2)</f>
        <v>0</v>
      </c>
      <c r="BL188" s="18" t="s">
        <v>198</v>
      </c>
      <c r="BM188" s="230" t="s">
        <v>314</v>
      </c>
    </row>
    <row r="189" s="13" customFormat="1">
      <c r="A189" s="13"/>
      <c r="B189" s="232"/>
      <c r="C189" s="233"/>
      <c r="D189" s="234" t="s">
        <v>138</v>
      </c>
      <c r="E189" s="235" t="s">
        <v>1</v>
      </c>
      <c r="F189" s="236" t="s">
        <v>315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138</v>
      </c>
      <c r="AU189" s="242" t="s">
        <v>92</v>
      </c>
      <c r="AV189" s="13" t="s">
        <v>90</v>
      </c>
      <c r="AW189" s="13" t="s">
        <v>35</v>
      </c>
      <c r="AX189" s="13" t="s">
        <v>82</v>
      </c>
      <c r="AY189" s="242" t="s">
        <v>128</v>
      </c>
    </row>
    <row r="190" s="14" customFormat="1">
      <c r="A190" s="14"/>
      <c r="B190" s="243"/>
      <c r="C190" s="244"/>
      <c r="D190" s="234" t="s">
        <v>138</v>
      </c>
      <c r="E190" s="245" t="s">
        <v>1</v>
      </c>
      <c r="F190" s="246" t="s">
        <v>311</v>
      </c>
      <c r="G190" s="244"/>
      <c r="H190" s="247">
        <v>4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138</v>
      </c>
      <c r="AU190" s="253" t="s">
        <v>92</v>
      </c>
      <c r="AV190" s="14" t="s">
        <v>92</v>
      </c>
      <c r="AW190" s="14" t="s">
        <v>35</v>
      </c>
      <c r="AX190" s="14" t="s">
        <v>82</v>
      </c>
      <c r="AY190" s="253" t="s">
        <v>128</v>
      </c>
    </row>
    <row r="191" s="15" customFormat="1">
      <c r="A191" s="15"/>
      <c r="B191" s="254"/>
      <c r="C191" s="255"/>
      <c r="D191" s="234" t="s">
        <v>138</v>
      </c>
      <c r="E191" s="256" t="s">
        <v>1</v>
      </c>
      <c r="F191" s="257" t="s">
        <v>141</v>
      </c>
      <c r="G191" s="255"/>
      <c r="H191" s="258">
        <v>4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138</v>
      </c>
      <c r="AU191" s="264" t="s">
        <v>92</v>
      </c>
      <c r="AV191" s="15" t="s">
        <v>136</v>
      </c>
      <c r="AW191" s="15" t="s">
        <v>35</v>
      </c>
      <c r="AX191" s="15" t="s">
        <v>90</v>
      </c>
      <c r="AY191" s="264" t="s">
        <v>128</v>
      </c>
    </row>
    <row r="192" s="2" customFormat="1" ht="37.8" customHeight="1">
      <c r="A192" s="39"/>
      <c r="B192" s="40"/>
      <c r="C192" s="219" t="s">
        <v>316</v>
      </c>
      <c r="D192" s="219" t="s">
        <v>131</v>
      </c>
      <c r="E192" s="220" t="s">
        <v>317</v>
      </c>
      <c r="F192" s="221" t="s">
        <v>318</v>
      </c>
      <c r="G192" s="222" t="s">
        <v>134</v>
      </c>
      <c r="H192" s="223">
        <v>4</v>
      </c>
      <c r="I192" s="224"/>
      <c r="J192" s="225">
        <f>ROUND(I192*H192,2)</f>
        <v>0</v>
      </c>
      <c r="K192" s="221" t="s">
        <v>135</v>
      </c>
      <c r="L192" s="45"/>
      <c r="M192" s="226" t="s">
        <v>1</v>
      </c>
      <c r="N192" s="227" t="s">
        <v>47</v>
      </c>
      <c r="O192" s="92"/>
      <c r="P192" s="228">
        <f>O192*H192</f>
        <v>0</v>
      </c>
      <c r="Q192" s="228">
        <v>0.0045500000000000002</v>
      </c>
      <c r="R192" s="228">
        <f>Q192*H192</f>
        <v>0.018200000000000001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198</v>
      </c>
      <c r="AT192" s="230" t="s">
        <v>131</v>
      </c>
      <c r="AU192" s="230" t="s">
        <v>92</v>
      </c>
      <c r="AY192" s="18" t="s">
        <v>128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90</v>
      </c>
      <c r="BK192" s="231">
        <f>ROUND(I192*H192,2)</f>
        <v>0</v>
      </c>
      <c r="BL192" s="18" t="s">
        <v>198</v>
      </c>
      <c r="BM192" s="230" t="s">
        <v>319</v>
      </c>
    </row>
    <row r="193" s="13" customFormat="1">
      <c r="A193" s="13"/>
      <c r="B193" s="232"/>
      <c r="C193" s="233"/>
      <c r="D193" s="234" t="s">
        <v>138</v>
      </c>
      <c r="E193" s="235" t="s">
        <v>1</v>
      </c>
      <c r="F193" s="236" t="s">
        <v>320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138</v>
      </c>
      <c r="AU193" s="242" t="s">
        <v>92</v>
      </c>
      <c r="AV193" s="13" t="s">
        <v>90</v>
      </c>
      <c r="AW193" s="13" t="s">
        <v>35</v>
      </c>
      <c r="AX193" s="13" t="s">
        <v>82</v>
      </c>
      <c r="AY193" s="242" t="s">
        <v>128</v>
      </c>
    </row>
    <row r="194" s="14" customFormat="1">
      <c r="A194" s="14"/>
      <c r="B194" s="243"/>
      <c r="C194" s="244"/>
      <c r="D194" s="234" t="s">
        <v>138</v>
      </c>
      <c r="E194" s="245" t="s">
        <v>1</v>
      </c>
      <c r="F194" s="246" t="s">
        <v>311</v>
      </c>
      <c r="G194" s="244"/>
      <c r="H194" s="247">
        <v>4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138</v>
      </c>
      <c r="AU194" s="253" t="s">
        <v>92</v>
      </c>
      <c r="AV194" s="14" t="s">
        <v>92</v>
      </c>
      <c r="AW194" s="14" t="s">
        <v>35</v>
      </c>
      <c r="AX194" s="14" t="s">
        <v>82</v>
      </c>
      <c r="AY194" s="253" t="s">
        <v>128</v>
      </c>
    </row>
    <row r="195" s="15" customFormat="1">
      <c r="A195" s="15"/>
      <c r="B195" s="254"/>
      <c r="C195" s="255"/>
      <c r="D195" s="234" t="s">
        <v>138</v>
      </c>
      <c r="E195" s="256" t="s">
        <v>1</v>
      </c>
      <c r="F195" s="257" t="s">
        <v>141</v>
      </c>
      <c r="G195" s="255"/>
      <c r="H195" s="258">
        <v>4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138</v>
      </c>
      <c r="AU195" s="264" t="s">
        <v>92</v>
      </c>
      <c r="AV195" s="15" t="s">
        <v>136</v>
      </c>
      <c r="AW195" s="15" t="s">
        <v>35</v>
      </c>
      <c r="AX195" s="15" t="s">
        <v>90</v>
      </c>
      <c r="AY195" s="264" t="s">
        <v>128</v>
      </c>
    </row>
    <row r="196" s="2" customFormat="1" ht="33" customHeight="1">
      <c r="A196" s="39"/>
      <c r="B196" s="40"/>
      <c r="C196" s="219" t="s">
        <v>321</v>
      </c>
      <c r="D196" s="219" t="s">
        <v>131</v>
      </c>
      <c r="E196" s="220" t="s">
        <v>322</v>
      </c>
      <c r="F196" s="221" t="s">
        <v>323</v>
      </c>
      <c r="G196" s="222" t="s">
        <v>150</v>
      </c>
      <c r="H196" s="223">
        <v>2</v>
      </c>
      <c r="I196" s="224"/>
      <c r="J196" s="225">
        <f>ROUND(I196*H196,2)</f>
        <v>0</v>
      </c>
      <c r="K196" s="221" t="s">
        <v>135</v>
      </c>
      <c r="L196" s="45"/>
      <c r="M196" s="226" t="s">
        <v>1</v>
      </c>
      <c r="N196" s="227" t="s">
        <v>47</v>
      </c>
      <c r="O196" s="92"/>
      <c r="P196" s="228">
        <f>O196*H196</f>
        <v>0</v>
      </c>
      <c r="Q196" s="228">
        <v>0.00042999999999999999</v>
      </c>
      <c r="R196" s="228">
        <f>Q196*H196</f>
        <v>0.00085999999999999998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198</v>
      </c>
      <c r="AT196" s="230" t="s">
        <v>131</v>
      </c>
      <c r="AU196" s="230" t="s">
        <v>92</v>
      </c>
      <c r="AY196" s="18" t="s">
        <v>128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90</v>
      </c>
      <c r="BK196" s="231">
        <f>ROUND(I196*H196,2)</f>
        <v>0</v>
      </c>
      <c r="BL196" s="18" t="s">
        <v>198</v>
      </c>
      <c r="BM196" s="230" t="s">
        <v>324</v>
      </c>
    </row>
    <row r="197" s="13" customFormat="1">
      <c r="A197" s="13"/>
      <c r="B197" s="232"/>
      <c r="C197" s="233"/>
      <c r="D197" s="234" t="s">
        <v>138</v>
      </c>
      <c r="E197" s="235" t="s">
        <v>1</v>
      </c>
      <c r="F197" s="236" t="s">
        <v>325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138</v>
      </c>
      <c r="AU197" s="242" t="s">
        <v>92</v>
      </c>
      <c r="AV197" s="13" t="s">
        <v>90</v>
      </c>
      <c r="AW197" s="13" t="s">
        <v>35</v>
      </c>
      <c r="AX197" s="13" t="s">
        <v>82</v>
      </c>
      <c r="AY197" s="242" t="s">
        <v>128</v>
      </c>
    </row>
    <row r="198" s="14" customFormat="1">
      <c r="A198" s="14"/>
      <c r="B198" s="243"/>
      <c r="C198" s="244"/>
      <c r="D198" s="234" t="s">
        <v>138</v>
      </c>
      <c r="E198" s="245" t="s">
        <v>1</v>
      </c>
      <c r="F198" s="246" t="s">
        <v>326</v>
      </c>
      <c r="G198" s="244"/>
      <c r="H198" s="247">
        <v>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138</v>
      </c>
      <c r="AU198" s="253" t="s">
        <v>92</v>
      </c>
      <c r="AV198" s="14" t="s">
        <v>92</v>
      </c>
      <c r="AW198" s="14" t="s">
        <v>35</v>
      </c>
      <c r="AX198" s="14" t="s">
        <v>82</v>
      </c>
      <c r="AY198" s="253" t="s">
        <v>128</v>
      </c>
    </row>
    <row r="199" s="15" customFormat="1">
      <c r="A199" s="15"/>
      <c r="B199" s="254"/>
      <c r="C199" s="255"/>
      <c r="D199" s="234" t="s">
        <v>138</v>
      </c>
      <c r="E199" s="256" t="s">
        <v>211</v>
      </c>
      <c r="F199" s="257" t="s">
        <v>141</v>
      </c>
      <c r="G199" s="255"/>
      <c r="H199" s="258">
        <v>2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138</v>
      </c>
      <c r="AU199" s="264" t="s">
        <v>92</v>
      </c>
      <c r="AV199" s="15" t="s">
        <v>136</v>
      </c>
      <c r="AW199" s="15" t="s">
        <v>35</v>
      </c>
      <c r="AX199" s="15" t="s">
        <v>90</v>
      </c>
      <c r="AY199" s="264" t="s">
        <v>128</v>
      </c>
    </row>
    <row r="200" s="2" customFormat="1" ht="24.15" customHeight="1">
      <c r="A200" s="39"/>
      <c r="B200" s="40"/>
      <c r="C200" s="219" t="s">
        <v>327</v>
      </c>
      <c r="D200" s="219" t="s">
        <v>131</v>
      </c>
      <c r="E200" s="220" t="s">
        <v>328</v>
      </c>
      <c r="F200" s="221" t="s">
        <v>329</v>
      </c>
      <c r="G200" s="222" t="s">
        <v>197</v>
      </c>
      <c r="H200" s="223">
        <v>40</v>
      </c>
      <c r="I200" s="224"/>
      <c r="J200" s="225">
        <f>ROUND(I200*H200,2)</f>
        <v>0</v>
      </c>
      <c r="K200" s="221" t="s">
        <v>135</v>
      </c>
      <c r="L200" s="45"/>
      <c r="M200" s="226" t="s">
        <v>1</v>
      </c>
      <c r="N200" s="227" t="s">
        <v>47</v>
      </c>
      <c r="O200" s="92"/>
      <c r="P200" s="228">
        <f>O200*H200</f>
        <v>0</v>
      </c>
      <c r="Q200" s="228">
        <v>0.0010200000000000001</v>
      </c>
      <c r="R200" s="228">
        <f>Q200*H200</f>
        <v>0.040800000000000003</v>
      </c>
      <c r="S200" s="228">
        <v>0.00298</v>
      </c>
      <c r="T200" s="229">
        <f>S200*H200</f>
        <v>0.1192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198</v>
      </c>
      <c r="AT200" s="230" t="s">
        <v>131</v>
      </c>
      <c r="AU200" s="230" t="s">
        <v>92</v>
      </c>
      <c r="AY200" s="18" t="s">
        <v>128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90</v>
      </c>
      <c r="BK200" s="231">
        <f>ROUND(I200*H200,2)</f>
        <v>0</v>
      </c>
      <c r="BL200" s="18" t="s">
        <v>198</v>
      </c>
      <c r="BM200" s="230" t="s">
        <v>330</v>
      </c>
    </row>
    <row r="201" s="13" customFormat="1">
      <c r="A201" s="13"/>
      <c r="B201" s="232"/>
      <c r="C201" s="233"/>
      <c r="D201" s="234" t="s">
        <v>138</v>
      </c>
      <c r="E201" s="235" t="s">
        <v>1</v>
      </c>
      <c r="F201" s="236" t="s">
        <v>331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138</v>
      </c>
      <c r="AU201" s="242" t="s">
        <v>92</v>
      </c>
      <c r="AV201" s="13" t="s">
        <v>90</v>
      </c>
      <c r="AW201" s="13" t="s">
        <v>35</v>
      </c>
      <c r="AX201" s="13" t="s">
        <v>82</v>
      </c>
      <c r="AY201" s="242" t="s">
        <v>128</v>
      </c>
    </row>
    <row r="202" s="14" customFormat="1">
      <c r="A202" s="14"/>
      <c r="B202" s="243"/>
      <c r="C202" s="244"/>
      <c r="D202" s="234" t="s">
        <v>138</v>
      </c>
      <c r="E202" s="245" t="s">
        <v>1</v>
      </c>
      <c r="F202" s="246" t="s">
        <v>332</v>
      </c>
      <c r="G202" s="244"/>
      <c r="H202" s="247">
        <v>40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138</v>
      </c>
      <c r="AU202" s="253" t="s">
        <v>92</v>
      </c>
      <c r="AV202" s="14" t="s">
        <v>92</v>
      </c>
      <c r="AW202" s="14" t="s">
        <v>35</v>
      </c>
      <c r="AX202" s="14" t="s">
        <v>82</v>
      </c>
      <c r="AY202" s="253" t="s">
        <v>128</v>
      </c>
    </row>
    <row r="203" s="15" customFormat="1">
      <c r="A203" s="15"/>
      <c r="B203" s="254"/>
      <c r="C203" s="255"/>
      <c r="D203" s="234" t="s">
        <v>138</v>
      </c>
      <c r="E203" s="256" t="s">
        <v>1</v>
      </c>
      <c r="F203" s="257" t="s">
        <v>141</v>
      </c>
      <c r="G203" s="255"/>
      <c r="H203" s="258">
        <v>40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138</v>
      </c>
      <c r="AU203" s="264" t="s">
        <v>92</v>
      </c>
      <c r="AV203" s="15" t="s">
        <v>136</v>
      </c>
      <c r="AW203" s="15" t="s">
        <v>35</v>
      </c>
      <c r="AX203" s="15" t="s">
        <v>90</v>
      </c>
      <c r="AY203" s="264" t="s">
        <v>128</v>
      </c>
    </row>
    <row r="204" s="2" customFormat="1" ht="24.15" customHeight="1">
      <c r="A204" s="39"/>
      <c r="B204" s="40"/>
      <c r="C204" s="271" t="s">
        <v>333</v>
      </c>
      <c r="D204" s="271" t="s">
        <v>264</v>
      </c>
      <c r="E204" s="272" t="s">
        <v>334</v>
      </c>
      <c r="F204" s="273" t="s">
        <v>335</v>
      </c>
      <c r="G204" s="274" t="s">
        <v>134</v>
      </c>
      <c r="H204" s="275">
        <v>4.6200000000000001</v>
      </c>
      <c r="I204" s="276"/>
      <c r="J204" s="277">
        <f>ROUND(I204*H204,2)</f>
        <v>0</v>
      </c>
      <c r="K204" s="273" t="s">
        <v>1</v>
      </c>
      <c r="L204" s="278"/>
      <c r="M204" s="279" t="s">
        <v>1</v>
      </c>
      <c r="N204" s="280" t="s">
        <v>47</v>
      </c>
      <c r="O204" s="92"/>
      <c r="P204" s="228">
        <f>O204*H204</f>
        <v>0</v>
      </c>
      <c r="Q204" s="228">
        <v>0.0177</v>
      </c>
      <c r="R204" s="228">
        <f>Q204*H204</f>
        <v>0.081773999999999999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336</v>
      </c>
      <c r="AT204" s="230" t="s">
        <v>264</v>
      </c>
      <c r="AU204" s="230" t="s">
        <v>92</v>
      </c>
      <c r="AY204" s="18" t="s">
        <v>128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90</v>
      </c>
      <c r="BK204" s="231">
        <f>ROUND(I204*H204,2)</f>
        <v>0</v>
      </c>
      <c r="BL204" s="18" t="s">
        <v>198</v>
      </c>
      <c r="BM204" s="230" t="s">
        <v>337</v>
      </c>
    </row>
    <row r="205" s="13" customFormat="1">
      <c r="A205" s="13"/>
      <c r="B205" s="232"/>
      <c r="C205" s="233"/>
      <c r="D205" s="234" t="s">
        <v>138</v>
      </c>
      <c r="E205" s="235" t="s">
        <v>1</v>
      </c>
      <c r="F205" s="236" t="s">
        <v>338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138</v>
      </c>
      <c r="AU205" s="242" t="s">
        <v>92</v>
      </c>
      <c r="AV205" s="13" t="s">
        <v>90</v>
      </c>
      <c r="AW205" s="13" t="s">
        <v>35</v>
      </c>
      <c r="AX205" s="13" t="s">
        <v>82</v>
      </c>
      <c r="AY205" s="242" t="s">
        <v>128</v>
      </c>
    </row>
    <row r="206" s="14" customFormat="1">
      <c r="A206" s="14"/>
      <c r="B206" s="243"/>
      <c r="C206" s="244"/>
      <c r="D206" s="234" t="s">
        <v>138</v>
      </c>
      <c r="E206" s="245" t="s">
        <v>1</v>
      </c>
      <c r="F206" s="246" t="s">
        <v>339</v>
      </c>
      <c r="G206" s="244"/>
      <c r="H206" s="247">
        <v>4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138</v>
      </c>
      <c r="AU206" s="253" t="s">
        <v>92</v>
      </c>
      <c r="AV206" s="14" t="s">
        <v>92</v>
      </c>
      <c r="AW206" s="14" t="s">
        <v>35</v>
      </c>
      <c r="AX206" s="14" t="s">
        <v>82</v>
      </c>
      <c r="AY206" s="253" t="s">
        <v>128</v>
      </c>
    </row>
    <row r="207" s="16" customFormat="1">
      <c r="A207" s="16"/>
      <c r="B207" s="281"/>
      <c r="C207" s="282"/>
      <c r="D207" s="234" t="s">
        <v>138</v>
      </c>
      <c r="E207" s="283" t="s">
        <v>210</v>
      </c>
      <c r="F207" s="284" t="s">
        <v>340</v>
      </c>
      <c r="G207" s="282"/>
      <c r="H207" s="285">
        <v>4</v>
      </c>
      <c r="I207" s="286"/>
      <c r="J207" s="282"/>
      <c r="K207" s="282"/>
      <c r="L207" s="287"/>
      <c r="M207" s="288"/>
      <c r="N207" s="289"/>
      <c r="O207" s="289"/>
      <c r="P207" s="289"/>
      <c r="Q207" s="289"/>
      <c r="R207" s="289"/>
      <c r="S207" s="289"/>
      <c r="T207" s="290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1" t="s">
        <v>138</v>
      </c>
      <c r="AU207" s="291" t="s">
        <v>92</v>
      </c>
      <c r="AV207" s="16" t="s">
        <v>147</v>
      </c>
      <c r="AW207" s="16" t="s">
        <v>35</v>
      </c>
      <c r="AX207" s="16" t="s">
        <v>82</v>
      </c>
      <c r="AY207" s="291" t="s">
        <v>128</v>
      </c>
    </row>
    <row r="208" s="13" customFormat="1">
      <c r="A208" s="13"/>
      <c r="B208" s="232"/>
      <c r="C208" s="233"/>
      <c r="D208" s="234" t="s">
        <v>138</v>
      </c>
      <c r="E208" s="235" t="s">
        <v>1</v>
      </c>
      <c r="F208" s="236" t="s">
        <v>341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138</v>
      </c>
      <c r="AU208" s="242" t="s">
        <v>92</v>
      </c>
      <c r="AV208" s="13" t="s">
        <v>90</v>
      </c>
      <c r="AW208" s="13" t="s">
        <v>35</v>
      </c>
      <c r="AX208" s="13" t="s">
        <v>82</v>
      </c>
      <c r="AY208" s="242" t="s">
        <v>128</v>
      </c>
    </row>
    <row r="209" s="14" customFormat="1">
      <c r="A209" s="14"/>
      <c r="B209" s="243"/>
      <c r="C209" s="244"/>
      <c r="D209" s="234" t="s">
        <v>138</v>
      </c>
      <c r="E209" s="245" t="s">
        <v>1</v>
      </c>
      <c r="F209" s="246" t="s">
        <v>342</v>
      </c>
      <c r="G209" s="244"/>
      <c r="H209" s="247">
        <v>0.20000000000000001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138</v>
      </c>
      <c r="AU209" s="253" t="s">
        <v>92</v>
      </c>
      <c r="AV209" s="14" t="s">
        <v>92</v>
      </c>
      <c r="AW209" s="14" t="s">
        <v>35</v>
      </c>
      <c r="AX209" s="14" t="s">
        <v>82</v>
      </c>
      <c r="AY209" s="253" t="s">
        <v>128</v>
      </c>
    </row>
    <row r="210" s="16" customFormat="1">
      <c r="A210" s="16"/>
      <c r="B210" s="281"/>
      <c r="C210" s="282"/>
      <c r="D210" s="234" t="s">
        <v>138</v>
      </c>
      <c r="E210" s="283" t="s">
        <v>1</v>
      </c>
      <c r="F210" s="284" t="s">
        <v>340</v>
      </c>
      <c r="G210" s="282"/>
      <c r="H210" s="285">
        <v>0.20000000000000001</v>
      </c>
      <c r="I210" s="286"/>
      <c r="J210" s="282"/>
      <c r="K210" s="282"/>
      <c r="L210" s="287"/>
      <c r="M210" s="288"/>
      <c r="N210" s="289"/>
      <c r="O210" s="289"/>
      <c r="P210" s="289"/>
      <c r="Q210" s="289"/>
      <c r="R210" s="289"/>
      <c r="S210" s="289"/>
      <c r="T210" s="290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91" t="s">
        <v>138</v>
      </c>
      <c r="AU210" s="291" t="s">
        <v>92</v>
      </c>
      <c r="AV210" s="16" t="s">
        <v>147</v>
      </c>
      <c r="AW210" s="16" t="s">
        <v>35</v>
      </c>
      <c r="AX210" s="16" t="s">
        <v>82</v>
      </c>
      <c r="AY210" s="291" t="s">
        <v>128</v>
      </c>
    </row>
    <row r="211" s="15" customFormat="1">
      <c r="A211" s="15"/>
      <c r="B211" s="254"/>
      <c r="C211" s="255"/>
      <c r="D211" s="234" t="s">
        <v>138</v>
      </c>
      <c r="E211" s="256" t="s">
        <v>1</v>
      </c>
      <c r="F211" s="257" t="s">
        <v>141</v>
      </c>
      <c r="G211" s="255"/>
      <c r="H211" s="258">
        <v>4.2000000000000002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138</v>
      </c>
      <c r="AU211" s="264" t="s">
        <v>92</v>
      </c>
      <c r="AV211" s="15" t="s">
        <v>136</v>
      </c>
      <c r="AW211" s="15" t="s">
        <v>35</v>
      </c>
      <c r="AX211" s="15" t="s">
        <v>90</v>
      </c>
      <c r="AY211" s="264" t="s">
        <v>128</v>
      </c>
    </row>
    <row r="212" s="14" customFormat="1">
      <c r="A212" s="14"/>
      <c r="B212" s="243"/>
      <c r="C212" s="244"/>
      <c r="D212" s="234" t="s">
        <v>138</v>
      </c>
      <c r="E212" s="244"/>
      <c r="F212" s="246" t="s">
        <v>343</v>
      </c>
      <c r="G212" s="244"/>
      <c r="H212" s="247">
        <v>4.6200000000000001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138</v>
      </c>
      <c r="AU212" s="253" t="s">
        <v>92</v>
      </c>
      <c r="AV212" s="14" t="s">
        <v>92</v>
      </c>
      <c r="AW212" s="14" t="s">
        <v>4</v>
      </c>
      <c r="AX212" s="14" t="s">
        <v>90</v>
      </c>
      <c r="AY212" s="253" t="s">
        <v>128</v>
      </c>
    </row>
    <row r="213" s="2" customFormat="1" ht="16.5" customHeight="1">
      <c r="A213" s="39"/>
      <c r="B213" s="40"/>
      <c r="C213" s="219" t="s">
        <v>344</v>
      </c>
      <c r="D213" s="219" t="s">
        <v>131</v>
      </c>
      <c r="E213" s="220" t="s">
        <v>345</v>
      </c>
      <c r="F213" s="221" t="s">
        <v>346</v>
      </c>
      <c r="G213" s="222" t="s">
        <v>150</v>
      </c>
      <c r="H213" s="223">
        <v>2</v>
      </c>
      <c r="I213" s="224"/>
      <c r="J213" s="225">
        <f>ROUND(I213*H213,2)</f>
        <v>0</v>
      </c>
      <c r="K213" s="221" t="s">
        <v>135</v>
      </c>
      <c r="L213" s="45"/>
      <c r="M213" s="226" t="s">
        <v>1</v>
      </c>
      <c r="N213" s="227" t="s">
        <v>47</v>
      </c>
      <c r="O213" s="92"/>
      <c r="P213" s="228">
        <f>O213*H213</f>
        <v>0</v>
      </c>
      <c r="Q213" s="228">
        <v>3.0000000000000001E-05</v>
      </c>
      <c r="R213" s="228">
        <f>Q213*H213</f>
        <v>6.0000000000000002E-05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198</v>
      </c>
      <c r="AT213" s="230" t="s">
        <v>131</v>
      </c>
      <c r="AU213" s="230" t="s">
        <v>92</v>
      </c>
      <c r="AY213" s="18" t="s">
        <v>128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90</v>
      </c>
      <c r="BK213" s="231">
        <f>ROUND(I213*H213,2)</f>
        <v>0</v>
      </c>
      <c r="BL213" s="18" t="s">
        <v>198</v>
      </c>
      <c r="BM213" s="230" t="s">
        <v>347</v>
      </c>
    </row>
    <row r="214" s="13" customFormat="1">
      <c r="A214" s="13"/>
      <c r="B214" s="232"/>
      <c r="C214" s="233"/>
      <c r="D214" s="234" t="s">
        <v>138</v>
      </c>
      <c r="E214" s="235" t="s">
        <v>1</v>
      </c>
      <c r="F214" s="236" t="s">
        <v>348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138</v>
      </c>
      <c r="AU214" s="242" t="s">
        <v>92</v>
      </c>
      <c r="AV214" s="13" t="s">
        <v>90</v>
      </c>
      <c r="AW214" s="13" t="s">
        <v>35</v>
      </c>
      <c r="AX214" s="13" t="s">
        <v>82</v>
      </c>
      <c r="AY214" s="242" t="s">
        <v>128</v>
      </c>
    </row>
    <row r="215" s="14" customFormat="1">
      <c r="A215" s="14"/>
      <c r="B215" s="243"/>
      <c r="C215" s="244"/>
      <c r="D215" s="234" t="s">
        <v>138</v>
      </c>
      <c r="E215" s="245" t="s">
        <v>1</v>
      </c>
      <c r="F215" s="246" t="s">
        <v>349</v>
      </c>
      <c r="G215" s="244"/>
      <c r="H215" s="247">
        <v>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138</v>
      </c>
      <c r="AU215" s="253" t="s">
        <v>92</v>
      </c>
      <c r="AV215" s="14" t="s">
        <v>92</v>
      </c>
      <c r="AW215" s="14" t="s">
        <v>35</v>
      </c>
      <c r="AX215" s="14" t="s">
        <v>82</v>
      </c>
      <c r="AY215" s="253" t="s">
        <v>128</v>
      </c>
    </row>
    <row r="216" s="15" customFormat="1">
      <c r="A216" s="15"/>
      <c r="B216" s="254"/>
      <c r="C216" s="255"/>
      <c r="D216" s="234" t="s">
        <v>138</v>
      </c>
      <c r="E216" s="256" t="s">
        <v>1</v>
      </c>
      <c r="F216" s="257" t="s">
        <v>141</v>
      </c>
      <c r="G216" s="255"/>
      <c r="H216" s="258">
        <v>2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138</v>
      </c>
      <c r="AU216" s="264" t="s">
        <v>92</v>
      </c>
      <c r="AV216" s="15" t="s">
        <v>136</v>
      </c>
      <c r="AW216" s="15" t="s">
        <v>35</v>
      </c>
      <c r="AX216" s="15" t="s">
        <v>90</v>
      </c>
      <c r="AY216" s="264" t="s">
        <v>128</v>
      </c>
    </row>
    <row r="217" s="2" customFormat="1" ht="49.05" customHeight="1">
      <c r="A217" s="39"/>
      <c r="B217" s="40"/>
      <c r="C217" s="219" t="s">
        <v>350</v>
      </c>
      <c r="D217" s="219" t="s">
        <v>131</v>
      </c>
      <c r="E217" s="220" t="s">
        <v>351</v>
      </c>
      <c r="F217" s="221" t="s">
        <v>352</v>
      </c>
      <c r="G217" s="222" t="s">
        <v>168</v>
      </c>
      <c r="H217" s="223">
        <v>0.14299999999999999</v>
      </c>
      <c r="I217" s="224"/>
      <c r="J217" s="225">
        <f>ROUND(I217*H217,2)</f>
        <v>0</v>
      </c>
      <c r="K217" s="221" t="s">
        <v>135</v>
      </c>
      <c r="L217" s="45"/>
      <c r="M217" s="226" t="s">
        <v>1</v>
      </c>
      <c r="N217" s="227" t="s">
        <v>47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198</v>
      </c>
      <c r="AT217" s="230" t="s">
        <v>131</v>
      </c>
      <c r="AU217" s="230" t="s">
        <v>92</v>
      </c>
      <c r="AY217" s="18" t="s">
        <v>128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90</v>
      </c>
      <c r="BK217" s="231">
        <f>ROUND(I217*H217,2)</f>
        <v>0</v>
      </c>
      <c r="BL217" s="18" t="s">
        <v>198</v>
      </c>
      <c r="BM217" s="230" t="s">
        <v>353</v>
      </c>
    </row>
    <row r="218" s="2" customFormat="1" ht="49.05" customHeight="1">
      <c r="A218" s="39"/>
      <c r="B218" s="40"/>
      <c r="C218" s="219" t="s">
        <v>354</v>
      </c>
      <c r="D218" s="219" t="s">
        <v>131</v>
      </c>
      <c r="E218" s="220" t="s">
        <v>355</v>
      </c>
      <c r="F218" s="221" t="s">
        <v>356</v>
      </c>
      <c r="G218" s="222" t="s">
        <v>168</v>
      </c>
      <c r="H218" s="223">
        <v>0.14299999999999999</v>
      </c>
      <c r="I218" s="224"/>
      <c r="J218" s="225">
        <f>ROUND(I218*H218,2)</f>
        <v>0</v>
      </c>
      <c r="K218" s="221" t="s">
        <v>135</v>
      </c>
      <c r="L218" s="45"/>
      <c r="M218" s="226" t="s">
        <v>1</v>
      </c>
      <c r="N218" s="227" t="s">
        <v>47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198</v>
      </c>
      <c r="AT218" s="230" t="s">
        <v>131</v>
      </c>
      <c r="AU218" s="230" t="s">
        <v>92</v>
      </c>
      <c r="AY218" s="18" t="s">
        <v>128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90</v>
      </c>
      <c r="BK218" s="231">
        <f>ROUND(I218*H218,2)</f>
        <v>0</v>
      </c>
      <c r="BL218" s="18" t="s">
        <v>198</v>
      </c>
      <c r="BM218" s="230" t="s">
        <v>357</v>
      </c>
    </row>
    <row r="219" s="12" customFormat="1" ht="22.8" customHeight="1">
      <c r="A219" s="12"/>
      <c r="B219" s="203"/>
      <c r="C219" s="204"/>
      <c r="D219" s="205" t="s">
        <v>81</v>
      </c>
      <c r="E219" s="217" t="s">
        <v>358</v>
      </c>
      <c r="F219" s="217" t="s">
        <v>359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SUM(P220:P235)</f>
        <v>0</v>
      </c>
      <c r="Q219" s="211"/>
      <c r="R219" s="212">
        <f>SUM(R220:R235)</f>
        <v>0.036459180000000008</v>
      </c>
      <c r="S219" s="211"/>
      <c r="T219" s="213">
        <f>SUM(T220:T235)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92</v>
      </c>
      <c r="AT219" s="215" t="s">
        <v>81</v>
      </c>
      <c r="AU219" s="215" t="s">
        <v>90</v>
      </c>
      <c r="AY219" s="214" t="s">
        <v>128</v>
      </c>
      <c r="BK219" s="216">
        <f>SUM(BK220:BK235)</f>
        <v>0</v>
      </c>
    </row>
    <row r="220" s="2" customFormat="1" ht="24.15" customHeight="1">
      <c r="A220" s="39"/>
      <c r="B220" s="40"/>
      <c r="C220" s="219" t="s">
        <v>360</v>
      </c>
      <c r="D220" s="219" t="s">
        <v>131</v>
      </c>
      <c r="E220" s="220" t="s">
        <v>361</v>
      </c>
      <c r="F220" s="221" t="s">
        <v>362</v>
      </c>
      <c r="G220" s="222" t="s">
        <v>134</v>
      </c>
      <c r="H220" s="223">
        <v>11.358000000000001</v>
      </c>
      <c r="I220" s="224"/>
      <c r="J220" s="225">
        <f>ROUND(I220*H220,2)</f>
        <v>0</v>
      </c>
      <c r="K220" s="221" t="s">
        <v>135</v>
      </c>
      <c r="L220" s="45"/>
      <c r="M220" s="226" t="s">
        <v>1</v>
      </c>
      <c r="N220" s="227" t="s">
        <v>47</v>
      </c>
      <c r="O220" s="92"/>
      <c r="P220" s="228">
        <f>O220*H220</f>
        <v>0</v>
      </c>
      <c r="Q220" s="228">
        <v>0.00071000000000000002</v>
      </c>
      <c r="R220" s="228">
        <f>Q220*H220</f>
        <v>0.0080641800000000007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198</v>
      </c>
      <c r="AT220" s="230" t="s">
        <v>131</v>
      </c>
      <c r="AU220" s="230" t="s">
        <v>92</v>
      </c>
      <c r="AY220" s="18" t="s">
        <v>128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90</v>
      </c>
      <c r="BK220" s="231">
        <f>ROUND(I220*H220,2)</f>
        <v>0</v>
      </c>
      <c r="BL220" s="18" t="s">
        <v>198</v>
      </c>
      <c r="BM220" s="230" t="s">
        <v>363</v>
      </c>
    </row>
    <row r="221" s="13" customFormat="1">
      <c r="A221" s="13"/>
      <c r="B221" s="232"/>
      <c r="C221" s="233"/>
      <c r="D221" s="234" t="s">
        <v>138</v>
      </c>
      <c r="E221" s="235" t="s">
        <v>1</v>
      </c>
      <c r="F221" s="236" t="s">
        <v>364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138</v>
      </c>
      <c r="AU221" s="242" t="s">
        <v>92</v>
      </c>
      <c r="AV221" s="13" t="s">
        <v>90</v>
      </c>
      <c r="AW221" s="13" t="s">
        <v>35</v>
      </c>
      <c r="AX221" s="13" t="s">
        <v>82</v>
      </c>
      <c r="AY221" s="242" t="s">
        <v>128</v>
      </c>
    </row>
    <row r="222" s="13" customFormat="1">
      <c r="A222" s="13"/>
      <c r="B222" s="232"/>
      <c r="C222" s="233"/>
      <c r="D222" s="234" t="s">
        <v>138</v>
      </c>
      <c r="E222" s="235" t="s">
        <v>1</v>
      </c>
      <c r="F222" s="236" t="s">
        <v>365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138</v>
      </c>
      <c r="AU222" s="242" t="s">
        <v>92</v>
      </c>
      <c r="AV222" s="13" t="s">
        <v>90</v>
      </c>
      <c r="AW222" s="13" t="s">
        <v>35</v>
      </c>
      <c r="AX222" s="13" t="s">
        <v>82</v>
      </c>
      <c r="AY222" s="242" t="s">
        <v>128</v>
      </c>
    </row>
    <row r="223" s="14" customFormat="1">
      <c r="A223" s="14"/>
      <c r="B223" s="243"/>
      <c r="C223" s="244"/>
      <c r="D223" s="234" t="s">
        <v>138</v>
      </c>
      <c r="E223" s="245" t="s">
        <v>1</v>
      </c>
      <c r="F223" s="246" t="s">
        <v>366</v>
      </c>
      <c r="G223" s="244"/>
      <c r="H223" s="247">
        <v>2.3100000000000001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138</v>
      </c>
      <c r="AU223" s="253" t="s">
        <v>92</v>
      </c>
      <c r="AV223" s="14" t="s">
        <v>92</v>
      </c>
      <c r="AW223" s="14" t="s">
        <v>35</v>
      </c>
      <c r="AX223" s="14" t="s">
        <v>82</v>
      </c>
      <c r="AY223" s="253" t="s">
        <v>128</v>
      </c>
    </row>
    <row r="224" s="13" customFormat="1">
      <c r="A224" s="13"/>
      <c r="B224" s="232"/>
      <c r="C224" s="233"/>
      <c r="D224" s="234" t="s">
        <v>138</v>
      </c>
      <c r="E224" s="235" t="s">
        <v>1</v>
      </c>
      <c r="F224" s="236" t="s">
        <v>367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138</v>
      </c>
      <c r="AU224" s="242" t="s">
        <v>92</v>
      </c>
      <c r="AV224" s="13" t="s">
        <v>90</v>
      </c>
      <c r="AW224" s="13" t="s">
        <v>35</v>
      </c>
      <c r="AX224" s="13" t="s">
        <v>82</v>
      </c>
      <c r="AY224" s="242" t="s">
        <v>128</v>
      </c>
    </row>
    <row r="225" s="14" customFormat="1">
      <c r="A225" s="14"/>
      <c r="B225" s="243"/>
      <c r="C225" s="244"/>
      <c r="D225" s="234" t="s">
        <v>138</v>
      </c>
      <c r="E225" s="245" t="s">
        <v>1</v>
      </c>
      <c r="F225" s="246" t="s">
        <v>368</v>
      </c>
      <c r="G225" s="244"/>
      <c r="H225" s="247">
        <v>9.048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138</v>
      </c>
      <c r="AU225" s="253" t="s">
        <v>92</v>
      </c>
      <c r="AV225" s="14" t="s">
        <v>92</v>
      </c>
      <c r="AW225" s="14" t="s">
        <v>35</v>
      </c>
      <c r="AX225" s="14" t="s">
        <v>82</v>
      </c>
      <c r="AY225" s="253" t="s">
        <v>128</v>
      </c>
    </row>
    <row r="226" s="15" customFormat="1">
      <c r="A226" s="15"/>
      <c r="B226" s="254"/>
      <c r="C226" s="255"/>
      <c r="D226" s="234" t="s">
        <v>138</v>
      </c>
      <c r="E226" s="256" t="s">
        <v>1</v>
      </c>
      <c r="F226" s="257" t="s">
        <v>141</v>
      </c>
      <c r="G226" s="255"/>
      <c r="H226" s="258">
        <v>11.358000000000001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138</v>
      </c>
      <c r="AU226" s="264" t="s">
        <v>92</v>
      </c>
      <c r="AV226" s="15" t="s">
        <v>136</v>
      </c>
      <c r="AW226" s="15" t="s">
        <v>35</v>
      </c>
      <c r="AX226" s="15" t="s">
        <v>90</v>
      </c>
      <c r="AY226" s="264" t="s">
        <v>128</v>
      </c>
    </row>
    <row r="227" s="2" customFormat="1" ht="24.15" customHeight="1">
      <c r="A227" s="39"/>
      <c r="B227" s="40"/>
      <c r="C227" s="219" t="s">
        <v>369</v>
      </c>
      <c r="D227" s="219" t="s">
        <v>131</v>
      </c>
      <c r="E227" s="220" t="s">
        <v>370</v>
      </c>
      <c r="F227" s="221" t="s">
        <v>371</v>
      </c>
      <c r="G227" s="222" t="s">
        <v>134</v>
      </c>
      <c r="H227" s="223">
        <v>11.358000000000001</v>
      </c>
      <c r="I227" s="224"/>
      <c r="J227" s="225">
        <f>ROUND(I227*H227,2)</f>
        <v>0</v>
      </c>
      <c r="K227" s="221" t="s">
        <v>135</v>
      </c>
      <c r="L227" s="45"/>
      <c r="M227" s="226" t="s">
        <v>1</v>
      </c>
      <c r="N227" s="227" t="s">
        <v>47</v>
      </c>
      <c r="O227" s="92"/>
      <c r="P227" s="228">
        <f>O227*H227</f>
        <v>0</v>
      </c>
      <c r="Q227" s="228">
        <v>0.0025000000000000001</v>
      </c>
      <c r="R227" s="228">
        <f>Q227*H227</f>
        <v>0.028395000000000004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198</v>
      </c>
      <c r="AT227" s="230" t="s">
        <v>131</v>
      </c>
      <c r="AU227" s="230" t="s">
        <v>92</v>
      </c>
      <c r="AY227" s="18" t="s">
        <v>128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90</v>
      </c>
      <c r="BK227" s="231">
        <f>ROUND(I227*H227,2)</f>
        <v>0</v>
      </c>
      <c r="BL227" s="18" t="s">
        <v>198</v>
      </c>
      <c r="BM227" s="230" t="s">
        <v>372</v>
      </c>
    </row>
    <row r="228" s="13" customFormat="1">
      <c r="A228" s="13"/>
      <c r="B228" s="232"/>
      <c r="C228" s="233"/>
      <c r="D228" s="234" t="s">
        <v>138</v>
      </c>
      <c r="E228" s="235" t="s">
        <v>1</v>
      </c>
      <c r="F228" s="236" t="s">
        <v>373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138</v>
      </c>
      <c r="AU228" s="242" t="s">
        <v>92</v>
      </c>
      <c r="AV228" s="13" t="s">
        <v>90</v>
      </c>
      <c r="AW228" s="13" t="s">
        <v>35</v>
      </c>
      <c r="AX228" s="13" t="s">
        <v>82</v>
      </c>
      <c r="AY228" s="242" t="s">
        <v>128</v>
      </c>
    </row>
    <row r="229" s="13" customFormat="1">
      <c r="A229" s="13"/>
      <c r="B229" s="232"/>
      <c r="C229" s="233"/>
      <c r="D229" s="234" t="s">
        <v>138</v>
      </c>
      <c r="E229" s="235" t="s">
        <v>1</v>
      </c>
      <c r="F229" s="236" t="s">
        <v>365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138</v>
      </c>
      <c r="AU229" s="242" t="s">
        <v>92</v>
      </c>
      <c r="AV229" s="13" t="s">
        <v>90</v>
      </c>
      <c r="AW229" s="13" t="s">
        <v>35</v>
      </c>
      <c r="AX229" s="13" t="s">
        <v>82</v>
      </c>
      <c r="AY229" s="242" t="s">
        <v>128</v>
      </c>
    </row>
    <row r="230" s="14" customFormat="1">
      <c r="A230" s="14"/>
      <c r="B230" s="243"/>
      <c r="C230" s="244"/>
      <c r="D230" s="234" t="s">
        <v>138</v>
      </c>
      <c r="E230" s="245" t="s">
        <v>1</v>
      </c>
      <c r="F230" s="246" t="s">
        <v>366</v>
      </c>
      <c r="G230" s="244"/>
      <c r="H230" s="247">
        <v>2.3100000000000001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138</v>
      </c>
      <c r="AU230" s="253" t="s">
        <v>92</v>
      </c>
      <c r="AV230" s="14" t="s">
        <v>92</v>
      </c>
      <c r="AW230" s="14" t="s">
        <v>35</v>
      </c>
      <c r="AX230" s="14" t="s">
        <v>82</v>
      </c>
      <c r="AY230" s="253" t="s">
        <v>128</v>
      </c>
    </row>
    <row r="231" s="13" customFormat="1">
      <c r="A231" s="13"/>
      <c r="B231" s="232"/>
      <c r="C231" s="233"/>
      <c r="D231" s="234" t="s">
        <v>138</v>
      </c>
      <c r="E231" s="235" t="s">
        <v>1</v>
      </c>
      <c r="F231" s="236" t="s">
        <v>367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138</v>
      </c>
      <c r="AU231" s="242" t="s">
        <v>92</v>
      </c>
      <c r="AV231" s="13" t="s">
        <v>90</v>
      </c>
      <c r="AW231" s="13" t="s">
        <v>35</v>
      </c>
      <c r="AX231" s="13" t="s">
        <v>82</v>
      </c>
      <c r="AY231" s="242" t="s">
        <v>128</v>
      </c>
    </row>
    <row r="232" s="14" customFormat="1">
      <c r="A232" s="14"/>
      <c r="B232" s="243"/>
      <c r="C232" s="244"/>
      <c r="D232" s="234" t="s">
        <v>138</v>
      </c>
      <c r="E232" s="245" t="s">
        <v>1</v>
      </c>
      <c r="F232" s="246" t="s">
        <v>368</v>
      </c>
      <c r="G232" s="244"/>
      <c r="H232" s="247">
        <v>9.048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138</v>
      </c>
      <c r="AU232" s="253" t="s">
        <v>92</v>
      </c>
      <c r="AV232" s="14" t="s">
        <v>92</v>
      </c>
      <c r="AW232" s="14" t="s">
        <v>35</v>
      </c>
      <c r="AX232" s="14" t="s">
        <v>82</v>
      </c>
      <c r="AY232" s="253" t="s">
        <v>128</v>
      </c>
    </row>
    <row r="233" s="15" customFormat="1">
      <c r="A233" s="15"/>
      <c r="B233" s="254"/>
      <c r="C233" s="255"/>
      <c r="D233" s="234" t="s">
        <v>138</v>
      </c>
      <c r="E233" s="256" t="s">
        <v>1</v>
      </c>
      <c r="F233" s="257" t="s">
        <v>141</v>
      </c>
      <c r="G233" s="255"/>
      <c r="H233" s="258">
        <v>11.358000000000001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4" t="s">
        <v>138</v>
      </c>
      <c r="AU233" s="264" t="s">
        <v>92</v>
      </c>
      <c r="AV233" s="15" t="s">
        <v>136</v>
      </c>
      <c r="AW233" s="15" t="s">
        <v>35</v>
      </c>
      <c r="AX233" s="15" t="s">
        <v>90</v>
      </c>
      <c r="AY233" s="264" t="s">
        <v>128</v>
      </c>
    </row>
    <row r="234" s="2" customFormat="1" ht="44.25" customHeight="1">
      <c r="A234" s="39"/>
      <c r="B234" s="40"/>
      <c r="C234" s="219" t="s">
        <v>374</v>
      </c>
      <c r="D234" s="219" t="s">
        <v>131</v>
      </c>
      <c r="E234" s="220" t="s">
        <v>375</v>
      </c>
      <c r="F234" s="221" t="s">
        <v>376</v>
      </c>
      <c r="G234" s="222" t="s">
        <v>168</v>
      </c>
      <c r="H234" s="223">
        <v>0.035999999999999997</v>
      </c>
      <c r="I234" s="224"/>
      <c r="J234" s="225">
        <f>ROUND(I234*H234,2)</f>
        <v>0</v>
      </c>
      <c r="K234" s="221" t="s">
        <v>135</v>
      </c>
      <c r="L234" s="45"/>
      <c r="M234" s="226" t="s">
        <v>1</v>
      </c>
      <c r="N234" s="227" t="s">
        <v>47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198</v>
      </c>
      <c r="AT234" s="230" t="s">
        <v>131</v>
      </c>
      <c r="AU234" s="230" t="s">
        <v>92</v>
      </c>
      <c r="AY234" s="18" t="s">
        <v>128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90</v>
      </c>
      <c r="BK234" s="231">
        <f>ROUND(I234*H234,2)</f>
        <v>0</v>
      </c>
      <c r="BL234" s="18" t="s">
        <v>198</v>
      </c>
      <c r="BM234" s="230" t="s">
        <v>377</v>
      </c>
    </row>
    <row r="235" s="2" customFormat="1" ht="49.05" customHeight="1">
      <c r="A235" s="39"/>
      <c r="B235" s="40"/>
      <c r="C235" s="219" t="s">
        <v>336</v>
      </c>
      <c r="D235" s="219" t="s">
        <v>131</v>
      </c>
      <c r="E235" s="220" t="s">
        <v>378</v>
      </c>
      <c r="F235" s="221" t="s">
        <v>379</v>
      </c>
      <c r="G235" s="222" t="s">
        <v>168</v>
      </c>
      <c r="H235" s="223">
        <v>0.035999999999999997</v>
      </c>
      <c r="I235" s="224"/>
      <c r="J235" s="225">
        <f>ROUND(I235*H235,2)</f>
        <v>0</v>
      </c>
      <c r="K235" s="221" t="s">
        <v>135</v>
      </c>
      <c r="L235" s="45"/>
      <c r="M235" s="226" t="s">
        <v>1</v>
      </c>
      <c r="N235" s="227" t="s">
        <v>47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198</v>
      </c>
      <c r="AT235" s="230" t="s">
        <v>131</v>
      </c>
      <c r="AU235" s="230" t="s">
        <v>92</v>
      </c>
      <c r="AY235" s="18" t="s">
        <v>128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90</v>
      </c>
      <c r="BK235" s="231">
        <f>ROUND(I235*H235,2)</f>
        <v>0</v>
      </c>
      <c r="BL235" s="18" t="s">
        <v>198</v>
      </c>
      <c r="BM235" s="230" t="s">
        <v>380</v>
      </c>
    </row>
    <row r="236" s="12" customFormat="1" ht="22.8" customHeight="1">
      <c r="A236" s="12"/>
      <c r="B236" s="203"/>
      <c r="C236" s="204"/>
      <c r="D236" s="205" t="s">
        <v>81</v>
      </c>
      <c r="E236" s="217" t="s">
        <v>381</v>
      </c>
      <c r="F236" s="217" t="s">
        <v>382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SUM(P237:P252)</f>
        <v>0</v>
      </c>
      <c r="Q236" s="211"/>
      <c r="R236" s="212">
        <f>SUM(R237:R252)</f>
        <v>0.072047239999999999</v>
      </c>
      <c r="S236" s="211"/>
      <c r="T236" s="213">
        <f>SUM(T237:T252)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92</v>
      </c>
      <c r="AT236" s="215" t="s">
        <v>81</v>
      </c>
      <c r="AU236" s="215" t="s">
        <v>90</v>
      </c>
      <c r="AY236" s="214" t="s">
        <v>128</v>
      </c>
      <c r="BK236" s="216">
        <f>SUM(BK237:BK252)</f>
        <v>0</v>
      </c>
    </row>
    <row r="237" s="2" customFormat="1" ht="24.15" customHeight="1">
      <c r="A237" s="39"/>
      <c r="B237" s="40"/>
      <c r="C237" s="219" t="s">
        <v>383</v>
      </c>
      <c r="D237" s="219" t="s">
        <v>131</v>
      </c>
      <c r="E237" s="220" t="s">
        <v>384</v>
      </c>
      <c r="F237" s="221" t="s">
        <v>385</v>
      </c>
      <c r="G237" s="222" t="s">
        <v>134</v>
      </c>
      <c r="H237" s="223">
        <v>153.292</v>
      </c>
      <c r="I237" s="224"/>
      <c r="J237" s="225">
        <f>ROUND(I237*H237,2)</f>
        <v>0</v>
      </c>
      <c r="K237" s="221" t="s">
        <v>135</v>
      </c>
      <c r="L237" s="45"/>
      <c r="M237" s="226" t="s">
        <v>1</v>
      </c>
      <c r="N237" s="227" t="s">
        <v>47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198</v>
      </c>
      <c r="AT237" s="230" t="s">
        <v>131</v>
      </c>
      <c r="AU237" s="230" t="s">
        <v>92</v>
      </c>
      <c r="AY237" s="18" t="s">
        <v>128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90</v>
      </c>
      <c r="BK237" s="231">
        <f>ROUND(I237*H237,2)</f>
        <v>0</v>
      </c>
      <c r="BL237" s="18" t="s">
        <v>198</v>
      </c>
      <c r="BM237" s="230" t="s">
        <v>386</v>
      </c>
    </row>
    <row r="238" s="13" customFormat="1">
      <c r="A238" s="13"/>
      <c r="B238" s="232"/>
      <c r="C238" s="233"/>
      <c r="D238" s="234" t="s">
        <v>138</v>
      </c>
      <c r="E238" s="235" t="s">
        <v>1</v>
      </c>
      <c r="F238" s="236" t="s">
        <v>387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138</v>
      </c>
      <c r="AU238" s="242" t="s">
        <v>92</v>
      </c>
      <c r="AV238" s="13" t="s">
        <v>90</v>
      </c>
      <c r="AW238" s="13" t="s">
        <v>35</v>
      </c>
      <c r="AX238" s="13" t="s">
        <v>82</v>
      </c>
      <c r="AY238" s="242" t="s">
        <v>128</v>
      </c>
    </row>
    <row r="239" s="13" customFormat="1">
      <c r="A239" s="13"/>
      <c r="B239" s="232"/>
      <c r="C239" s="233"/>
      <c r="D239" s="234" t="s">
        <v>138</v>
      </c>
      <c r="E239" s="235" t="s">
        <v>1</v>
      </c>
      <c r="F239" s="236" t="s">
        <v>258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138</v>
      </c>
      <c r="AU239" s="242" t="s">
        <v>92</v>
      </c>
      <c r="AV239" s="13" t="s">
        <v>90</v>
      </c>
      <c r="AW239" s="13" t="s">
        <v>35</v>
      </c>
      <c r="AX239" s="13" t="s">
        <v>82</v>
      </c>
      <c r="AY239" s="242" t="s">
        <v>128</v>
      </c>
    </row>
    <row r="240" s="14" customFormat="1">
      <c r="A240" s="14"/>
      <c r="B240" s="243"/>
      <c r="C240" s="244"/>
      <c r="D240" s="234" t="s">
        <v>138</v>
      </c>
      <c r="E240" s="245" t="s">
        <v>1</v>
      </c>
      <c r="F240" s="246" t="s">
        <v>388</v>
      </c>
      <c r="G240" s="244"/>
      <c r="H240" s="247">
        <v>27.856000000000002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138</v>
      </c>
      <c r="AU240" s="253" t="s">
        <v>92</v>
      </c>
      <c r="AV240" s="14" t="s">
        <v>92</v>
      </c>
      <c r="AW240" s="14" t="s">
        <v>35</v>
      </c>
      <c r="AX240" s="14" t="s">
        <v>82</v>
      </c>
      <c r="AY240" s="253" t="s">
        <v>128</v>
      </c>
    </row>
    <row r="241" s="13" customFormat="1">
      <c r="A241" s="13"/>
      <c r="B241" s="232"/>
      <c r="C241" s="233"/>
      <c r="D241" s="234" t="s">
        <v>138</v>
      </c>
      <c r="E241" s="235" t="s">
        <v>1</v>
      </c>
      <c r="F241" s="236" t="s">
        <v>365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138</v>
      </c>
      <c r="AU241" s="242" t="s">
        <v>92</v>
      </c>
      <c r="AV241" s="13" t="s">
        <v>90</v>
      </c>
      <c r="AW241" s="13" t="s">
        <v>35</v>
      </c>
      <c r="AX241" s="13" t="s">
        <v>82</v>
      </c>
      <c r="AY241" s="242" t="s">
        <v>128</v>
      </c>
    </row>
    <row r="242" s="14" customFormat="1">
      <c r="A242" s="14"/>
      <c r="B242" s="243"/>
      <c r="C242" s="244"/>
      <c r="D242" s="234" t="s">
        <v>138</v>
      </c>
      <c r="E242" s="245" t="s">
        <v>1</v>
      </c>
      <c r="F242" s="246" t="s">
        <v>389</v>
      </c>
      <c r="G242" s="244"/>
      <c r="H242" s="247">
        <v>100.01600000000001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138</v>
      </c>
      <c r="AU242" s="253" t="s">
        <v>92</v>
      </c>
      <c r="AV242" s="14" t="s">
        <v>92</v>
      </c>
      <c r="AW242" s="14" t="s">
        <v>35</v>
      </c>
      <c r="AX242" s="14" t="s">
        <v>82</v>
      </c>
      <c r="AY242" s="253" t="s">
        <v>128</v>
      </c>
    </row>
    <row r="243" s="13" customFormat="1">
      <c r="A243" s="13"/>
      <c r="B243" s="232"/>
      <c r="C243" s="233"/>
      <c r="D243" s="234" t="s">
        <v>138</v>
      </c>
      <c r="E243" s="235" t="s">
        <v>1</v>
      </c>
      <c r="F243" s="236" t="s">
        <v>367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138</v>
      </c>
      <c r="AU243" s="242" t="s">
        <v>92</v>
      </c>
      <c r="AV243" s="13" t="s">
        <v>90</v>
      </c>
      <c r="AW243" s="13" t="s">
        <v>35</v>
      </c>
      <c r="AX243" s="13" t="s">
        <v>82</v>
      </c>
      <c r="AY243" s="242" t="s">
        <v>128</v>
      </c>
    </row>
    <row r="244" s="14" customFormat="1">
      <c r="A244" s="14"/>
      <c r="B244" s="243"/>
      <c r="C244" s="244"/>
      <c r="D244" s="234" t="s">
        <v>138</v>
      </c>
      <c r="E244" s="245" t="s">
        <v>1</v>
      </c>
      <c r="F244" s="246" t="s">
        <v>390</v>
      </c>
      <c r="G244" s="244"/>
      <c r="H244" s="247">
        <v>25.420000000000002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138</v>
      </c>
      <c r="AU244" s="253" t="s">
        <v>92</v>
      </c>
      <c r="AV244" s="14" t="s">
        <v>92</v>
      </c>
      <c r="AW244" s="14" t="s">
        <v>35</v>
      </c>
      <c r="AX244" s="14" t="s">
        <v>82</v>
      </c>
      <c r="AY244" s="253" t="s">
        <v>128</v>
      </c>
    </row>
    <row r="245" s="15" customFormat="1">
      <c r="A245" s="15"/>
      <c r="B245" s="254"/>
      <c r="C245" s="255"/>
      <c r="D245" s="234" t="s">
        <v>138</v>
      </c>
      <c r="E245" s="256" t="s">
        <v>1</v>
      </c>
      <c r="F245" s="257" t="s">
        <v>141</v>
      </c>
      <c r="G245" s="255"/>
      <c r="H245" s="258">
        <v>153.292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138</v>
      </c>
      <c r="AU245" s="264" t="s">
        <v>92</v>
      </c>
      <c r="AV245" s="15" t="s">
        <v>136</v>
      </c>
      <c r="AW245" s="15" t="s">
        <v>35</v>
      </c>
      <c r="AX245" s="15" t="s">
        <v>90</v>
      </c>
      <c r="AY245" s="264" t="s">
        <v>128</v>
      </c>
    </row>
    <row r="246" s="2" customFormat="1" ht="33" customHeight="1">
      <c r="A246" s="39"/>
      <c r="B246" s="40"/>
      <c r="C246" s="219" t="s">
        <v>391</v>
      </c>
      <c r="D246" s="219" t="s">
        <v>131</v>
      </c>
      <c r="E246" s="220" t="s">
        <v>392</v>
      </c>
      <c r="F246" s="221" t="s">
        <v>393</v>
      </c>
      <c r="G246" s="222" t="s">
        <v>134</v>
      </c>
      <c r="H246" s="223">
        <v>153.292</v>
      </c>
      <c r="I246" s="224"/>
      <c r="J246" s="225">
        <f>ROUND(I246*H246,2)</f>
        <v>0</v>
      </c>
      <c r="K246" s="221" t="s">
        <v>135</v>
      </c>
      <c r="L246" s="45"/>
      <c r="M246" s="226" t="s">
        <v>1</v>
      </c>
      <c r="N246" s="227" t="s">
        <v>47</v>
      </c>
      <c r="O246" s="92"/>
      <c r="P246" s="228">
        <f>O246*H246</f>
        <v>0</v>
      </c>
      <c r="Q246" s="228">
        <v>0.00021000000000000001</v>
      </c>
      <c r="R246" s="228">
        <f>Q246*H246</f>
        <v>0.032191320000000002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198</v>
      </c>
      <c r="AT246" s="230" t="s">
        <v>131</v>
      </c>
      <c r="AU246" s="230" t="s">
        <v>92</v>
      </c>
      <c r="AY246" s="18" t="s">
        <v>128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90</v>
      </c>
      <c r="BK246" s="231">
        <f>ROUND(I246*H246,2)</f>
        <v>0</v>
      </c>
      <c r="BL246" s="18" t="s">
        <v>198</v>
      </c>
      <c r="BM246" s="230" t="s">
        <v>394</v>
      </c>
    </row>
    <row r="247" s="2" customFormat="1" ht="37.8" customHeight="1">
      <c r="A247" s="39"/>
      <c r="B247" s="40"/>
      <c r="C247" s="219" t="s">
        <v>395</v>
      </c>
      <c r="D247" s="219" t="s">
        <v>131</v>
      </c>
      <c r="E247" s="220" t="s">
        <v>396</v>
      </c>
      <c r="F247" s="221" t="s">
        <v>397</v>
      </c>
      <c r="G247" s="222" t="s">
        <v>134</v>
      </c>
      <c r="H247" s="223">
        <v>153.292</v>
      </c>
      <c r="I247" s="224"/>
      <c r="J247" s="225">
        <f>ROUND(I247*H247,2)</f>
        <v>0</v>
      </c>
      <c r="K247" s="221" t="s">
        <v>135</v>
      </c>
      <c r="L247" s="45"/>
      <c r="M247" s="226" t="s">
        <v>1</v>
      </c>
      <c r="N247" s="227" t="s">
        <v>47</v>
      </c>
      <c r="O247" s="92"/>
      <c r="P247" s="228">
        <f>O247*H247</f>
        <v>0</v>
      </c>
      <c r="Q247" s="228">
        <v>0.00025999999999999998</v>
      </c>
      <c r="R247" s="228">
        <f>Q247*H247</f>
        <v>0.039855919999999996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198</v>
      </c>
      <c r="AT247" s="230" t="s">
        <v>131</v>
      </c>
      <c r="AU247" s="230" t="s">
        <v>92</v>
      </c>
      <c r="AY247" s="18" t="s">
        <v>128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90</v>
      </c>
      <c r="BK247" s="231">
        <f>ROUND(I247*H247,2)</f>
        <v>0</v>
      </c>
      <c r="BL247" s="18" t="s">
        <v>198</v>
      </c>
      <c r="BM247" s="230" t="s">
        <v>398</v>
      </c>
    </row>
    <row r="248" s="2" customFormat="1" ht="44.25" customHeight="1">
      <c r="A248" s="39"/>
      <c r="B248" s="40"/>
      <c r="C248" s="219" t="s">
        <v>399</v>
      </c>
      <c r="D248" s="219" t="s">
        <v>131</v>
      </c>
      <c r="E248" s="220" t="s">
        <v>400</v>
      </c>
      <c r="F248" s="221" t="s">
        <v>401</v>
      </c>
      <c r="G248" s="222" t="s">
        <v>134</v>
      </c>
      <c r="H248" s="223">
        <v>27.856000000000002</v>
      </c>
      <c r="I248" s="224"/>
      <c r="J248" s="225">
        <f>ROUND(I248*H248,2)</f>
        <v>0</v>
      </c>
      <c r="K248" s="221" t="s">
        <v>135</v>
      </c>
      <c r="L248" s="45"/>
      <c r="M248" s="226" t="s">
        <v>1</v>
      </c>
      <c r="N248" s="227" t="s">
        <v>47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198</v>
      </c>
      <c r="AT248" s="230" t="s">
        <v>131</v>
      </c>
      <c r="AU248" s="230" t="s">
        <v>92</v>
      </c>
      <c r="AY248" s="18" t="s">
        <v>128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90</v>
      </c>
      <c r="BK248" s="231">
        <f>ROUND(I248*H248,2)</f>
        <v>0</v>
      </c>
      <c r="BL248" s="18" t="s">
        <v>198</v>
      </c>
      <c r="BM248" s="230" t="s">
        <v>402</v>
      </c>
    </row>
    <row r="249" s="13" customFormat="1">
      <c r="A249" s="13"/>
      <c r="B249" s="232"/>
      <c r="C249" s="233"/>
      <c r="D249" s="234" t="s">
        <v>138</v>
      </c>
      <c r="E249" s="235" t="s">
        <v>1</v>
      </c>
      <c r="F249" s="236" t="s">
        <v>387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138</v>
      </c>
      <c r="AU249" s="242" t="s">
        <v>92</v>
      </c>
      <c r="AV249" s="13" t="s">
        <v>90</v>
      </c>
      <c r="AW249" s="13" t="s">
        <v>35</v>
      </c>
      <c r="AX249" s="13" t="s">
        <v>82</v>
      </c>
      <c r="AY249" s="242" t="s">
        <v>128</v>
      </c>
    </row>
    <row r="250" s="13" customFormat="1">
      <c r="A250" s="13"/>
      <c r="B250" s="232"/>
      <c r="C250" s="233"/>
      <c r="D250" s="234" t="s">
        <v>138</v>
      </c>
      <c r="E250" s="235" t="s">
        <v>1</v>
      </c>
      <c r="F250" s="236" t="s">
        <v>258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138</v>
      </c>
      <c r="AU250" s="242" t="s">
        <v>92</v>
      </c>
      <c r="AV250" s="13" t="s">
        <v>90</v>
      </c>
      <c r="AW250" s="13" t="s">
        <v>35</v>
      </c>
      <c r="AX250" s="13" t="s">
        <v>82</v>
      </c>
      <c r="AY250" s="242" t="s">
        <v>128</v>
      </c>
    </row>
    <row r="251" s="14" customFormat="1">
      <c r="A251" s="14"/>
      <c r="B251" s="243"/>
      <c r="C251" s="244"/>
      <c r="D251" s="234" t="s">
        <v>138</v>
      </c>
      <c r="E251" s="245" t="s">
        <v>1</v>
      </c>
      <c r="F251" s="246" t="s">
        <v>388</v>
      </c>
      <c r="G251" s="244"/>
      <c r="H251" s="247">
        <v>27.856000000000002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138</v>
      </c>
      <c r="AU251" s="253" t="s">
        <v>92</v>
      </c>
      <c r="AV251" s="14" t="s">
        <v>92</v>
      </c>
      <c r="AW251" s="14" t="s">
        <v>35</v>
      </c>
      <c r="AX251" s="14" t="s">
        <v>82</v>
      </c>
      <c r="AY251" s="253" t="s">
        <v>128</v>
      </c>
    </row>
    <row r="252" s="15" customFormat="1">
      <c r="A252" s="15"/>
      <c r="B252" s="254"/>
      <c r="C252" s="255"/>
      <c r="D252" s="234" t="s">
        <v>138</v>
      </c>
      <c r="E252" s="256" t="s">
        <v>1</v>
      </c>
      <c r="F252" s="257" t="s">
        <v>141</v>
      </c>
      <c r="G252" s="255"/>
      <c r="H252" s="258">
        <v>27.856000000000002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138</v>
      </c>
      <c r="AU252" s="264" t="s">
        <v>92</v>
      </c>
      <c r="AV252" s="15" t="s">
        <v>136</v>
      </c>
      <c r="AW252" s="15" t="s">
        <v>35</v>
      </c>
      <c r="AX252" s="15" t="s">
        <v>90</v>
      </c>
      <c r="AY252" s="264" t="s">
        <v>128</v>
      </c>
    </row>
    <row r="253" s="12" customFormat="1" ht="25.92" customHeight="1">
      <c r="A253" s="12"/>
      <c r="B253" s="203"/>
      <c r="C253" s="204"/>
      <c r="D253" s="205" t="s">
        <v>81</v>
      </c>
      <c r="E253" s="206" t="s">
        <v>202</v>
      </c>
      <c r="F253" s="206" t="s">
        <v>203</v>
      </c>
      <c r="G253" s="204"/>
      <c r="H253" s="204"/>
      <c r="I253" s="207"/>
      <c r="J253" s="208">
        <f>BK253</f>
        <v>0</v>
      </c>
      <c r="K253" s="204"/>
      <c r="L253" s="209"/>
      <c r="M253" s="210"/>
      <c r="N253" s="211"/>
      <c r="O253" s="211"/>
      <c r="P253" s="212">
        <f>SUM(P254:P255)</f>
        <v>0</v>
      </c>
      <c r="Q253" s="211"/>
      <c r="R253" s="212">
        <f>SUM(R254:R255)</f>
        <v>0</v>
      </c>
      <c r="S253" s="211"/>
      <c r="T253" s="213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136</v>
      </c>
      <c r="AT253" s="215" t="s">
        <v>81</v>
      </c>
      <c r="AU253" s="215" t="s">
        <v>82</v>
      </c>
      <c r="AY253" s="214" t="s">
        <v>128</v>
      </c>
      <c r="BK253" s="216">
        <f>SUM(BK254:BK255)</f>
        <v>0</v>
      </c>
    </row>
    <row r="254" s="2" customFormat="1" ht="16.5" customHeight="1">
      <c r="A254" s="39"/>
      <c r="B254" s="40"/>
      <c r="C254" s="219" t="s">
        <v>403</v>
      </c>
      <c r="D254" s="219" t="s">
        <v>131</v>
      </c>
      <c r="E254" s="220" t="s">
        <v>205</v>
      </c>
      <c r="F254" s="221" t="s">
        <v>404</v>
      </c>
      <c r="G254" s="222" t="s">
        <v>207</v>
      </c>
      <c r="H254" s="223">
        <v>1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47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208</v>
      </c>
      <c r="AT254" s="230" t="s">
        <v>131</v>
      </c>
      <c r="AU254" s="230" t="s">
        <v>90</v>
      </c>
      <c r="AY254" s="18" t="s">
        <v>128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90</v>
      </c>
      <c r="BK254" s="231">
        <f>ROUND(I254*H254,2)</f>
        <v>0</v>
      </c>
      <c r="BL254" s="18" t="s">
        <v>208</v>
      </c>
      <c r="BM254" s="230" t="s">
        <v>405</v>
      </c>
    </row>
    <row r="255" s="2" customFormat="1" ht="16.5" customHeight="1">
      <c r="A255" s="39"/>
      <c r="B255" s="40"/>
      <c r="C255" s="219" t="s">
        <v>406</v>
      </c>
      <c r="D255" s="219" t="s">
        <v>131</v>
      </c>
      <c r="E255" s="220" t="s">
        <v>407</v>
      </c>
      <c r="F255" s="221" t="s">
        <v>408</v>
      </c>
      <c r="G255" s="222" t="s">
        <v>207</v>
      </c>
      <c r="H255" s="223">
        <v>1</v>
      </c>
      <c r="I255" s="224"/>
      <c r="J255" s="225">
        <f>ROUND(I255*H255,2)</f>
        <v>0</v>
      </c>
      <c r="K255" s="221" t="s">
        <v>1</v>
      </c>
      <c r="L255" s="45"/>
      <c r="M255" s="265" t="s">
        <v>1</v>
      </c>
      <c r="N255" s="266" t="s">
        <v>47</v>
      </c>
      <c r="O255" s="267"/>
      <c r="P255" s="268">
        <f>O255*H255</f>
        <v>0</v>
      </c>
      <c r="Q255" s="268">
        <v>0</v>
      </c>
      <c r="R255" s="268">
        <f>Q255*H255</f>
        <v>0</v>
      </c>
      <c r="S255" s="268">
        <v>0</v>
      </c>
      <c r="T255" s="26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208</v>
      </c>
      <c r="AT255" s="230" t="s">
        <v>131</v>
      </c>
      <c r="AU255" s="230" t="s">
        <v>90</v>
      </c>
      <c r="AY255" s="18" t="s">
        <v>128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90</v>
      </c>
      <c r="BK255" s="231">
        <f>ROUND(I255*H255,2)</f>
        <v>0</v>
      </c>
      <c r="BL255" s="18" t="s">
        <v>208</v>
      </c>
      <c r="BM255" s="230" t="s">
        <v>409</v>
      </c>
    </row>
    <row r="256" s="2" customFormat="1" ht="6.96" customHeight="1">
      <c r="A256" s="39"/>
      <c r="B256" s="67"/>
      <c r="C256" s="68"/>
      <c r="D256" s="68"/>
      <c r="E256" s="68"/>
      <c r="F256" s="68"/>
      <c r="G256" s="68"/>
      <c r="H256" s="68"/>
      <c r="I256" s="68"/>
      <c r="J256" s="68"/>
      <c r="K256" s="68"/>
      <c r="L256" s="45"/>
      <c r="M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</sheetData>
  <sheetProtection sheet="1" autoFilter="0" formatColumns="0" formatRows="0" objects="1" scenarios="1" spinCount="100000" saltValue="6yOvn/lzRpbYugOtz07nr80i+d3OCuP3hQVaECha+Ohu0LBYgTmk+8OUYaPkCF1ER3n4mndFcXZLKrDlKwdUaQ==" hashValue="HllngGRJnkJ205pfSVWACBTZLTuOnN5+UCT5ndRA0hCMN/YK9IwUY2Q18DrnzyNfePVCVLkvmfyc8+HXR8v82g==" algorithmName="SHA-512" password="CC35"/>
  <autoFilter ref="C125:K25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92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Výměna výtahu v objektu Mečová 250/7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410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30. 10. 2019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36</v>
      </c>
      <c r="E23" s="39"/>
      <c r="F23" s="39"/>
      <c r="G23" s="39"/>
      <c r="H23" s="39"/>
      <c r="I23" s="141" t="s">
        <v>25</v>
      </c>
      <c r="J23" s="144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39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46"/>
      <c r="B27" s="147"/>
      <c r="C27" s="146"/>
      <c r="D27" s="146"/>
      <c r="E27" s="148" t="s">
        <v>41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42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44</v>
      </c>
      <c r="G32" s="39"/>
      <c r="H32" s="39"/>
      <c r="I32" s="153" t="s">
        <v>43</v>
      </c>
      <c r="J32" s="153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46</v>
      </c>
      <c r="E33" s="141" t="s">
        <v>47</v>
      </c>
      <c r="F33" s="155">
        <f>ROUND((SUM(BE117:BE122)),  2)</f>
        <v>0</v>
      </c>
      <c r="G33" s="39"/>
      <c r="H33" s="39"/>
      <c r="I33" s="156">
        <v>0.20999999999999999</v>
      </c>
      <c r="J33" s="155">
        <f>ROUND(((SUM(BE117:BE122))*I33),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48</v>
      </c>
      <c r="F34" s="155">
        <f>ROUND((SUM(BF117:BF122)),  2)</f>
        <v>0</v>
      </c>
      <c r="G34" s="39"/>
      <c r="H34" s="39"/>
      <c r="I34" s="156">
        <v>0.14999999999999999</v>
      </c>
      <c r="J34" s="155">
        <f>ROUND(((SUM(BF117:BF122))*I34),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49</v>
      </c>
      <c r="F35" s="155">
        <f>ROUND((SUM(BG117:BG122)),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50</v>
      </c>
      <c r="F36" s="155">
        <f>ROUND((SUM(BH117:BH122)),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51</v>
      </c>
      <c r="F37" s="155">
        <f>ROUND((SUM(BI117:BI122)),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52</v>
      </c>
      <c r="E39" s="159"/>
      <c r="F39" s="159"/>
      <c r="G39" s="160" t="s">
        <v>53</v>
      </c>
      <c r="H39" s="161" t="s">
        <v>54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55</v>
      </c>
      <c r="E50" s="165"/>
      <c r="F50" s="165"/>
      <c r="G50" s="164" t="s">
        <v>56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57</v>
      </c>
      <c r="E61" s="167"/>
      <c r="F61" s="168" t="s">
        <v>58</v>
      </c>
      <c r="G61" s="166" t="s">
        <v>57</v>
      </c>
      <c r="H61" s="167"/>
      <c r="I61" s="167"/>
      <c r="J61" s="169" t="s">
        <v>58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59</v>
      </c>
      <c r="E65" s="170"/>
      <c r="F65" s="170"/>
      <c r="G65" s="164" t="s">
        <v>60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57</v>
      </c>
      <c r="E76" s="167"/>
      <c r="F76" s="168" t="s">
        <v>58</v>
      </c>
      <c r="G76" s="166" t="s">
        <v>57</v>
      </c>
      <c r="H76" s="167"/>
      <c r="I76" s="167"/>
      <c r="J76" s="169" t="s">
        <v>58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Výměna výtahu v objektu Mečová 250/7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Mečová 250/7, 602 00 Brno</v>
      </c>
      <c r="G89" s="41"/>
      <c r="H89" s="41"/>
      <c r="I89" s="33" t="s">
        <v>22</v>
      </c>
      <c r="J89" s="80" t="str">
        <f>IF(J12="","",J12)</f>
        <v>30. 10. 2019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Statutární město Brno</v>
      </c>
      <c r="G91" s="41"/>
      <c r="H91" s="41"/>
      <c r="I91" s="33" t="s">
        <v>32</v>
      </c>
      <c r="J91" s="37" t="str">
        <f>E21</f>
        <v>Ing. et Ing. Pavel Vyskočil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36</v>
      </c>
      <c r="J92" s="37" t="str">
        <f>E24</f>
        <v>STAGA stavební agentura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411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113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Výměna výtahu v objektu Mečová 250/7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03 -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Mečová 250/7, 602 00 Brno</v>
      </c>
      <c r="G111" s="41"/>
      <c r="H111" s="41"/>
      <c r="I111" s="33" t="s">
        <v>22</v>
      </c>
      <c r="J111" s="80" t="str">
        <f>IF(J12="","",J12)</f>
        <v>30. 10. 2019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Statutární město Brno</v>
      </c>
      <c r="G113" s="41"/>
      <c r="H113" s="41"/>
      <c r="I113" s="33" t="s">
        <v>32</v>
      </c>
      <c r="J113" s="37" t="str">
        <f>E21</f>
        <v>Ing. et Ing. Pavel Vyskočil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36</v>
      </c>
      <c r="J114" s="37" t="str">
        <f>E24</f>
        <v>STAGA stavební agentura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114</v>
      </c>
      <c r="D116" s="195" t="s">
        <v>67</v>
      </c>
      <c r="E116" s="195" t="s">
        <v>63</v>
      </c>
      <c r="F116" s="195" t="s">
        <v>64</v>
      </c>
      <c r="G116" s="195" t="s">
        <v>115</v>
      </c>
      <c r="H116" s="195" t="s">
        <v>116</v>
      </c>
      <c r="I116" s="195" t="s">
        <v>117</v>
      </c>
      <c r="J116" s="195" t="s">
        <v>104</v>
      </c>
      <c r="K116" s="196" t="s">
        <v>118</v>
      </c>
      <c r="L116" s="197"/>
      <c r="M116" s="101" t="s">
        <v>1</v>
      </c>
      <c r="N116" s="102" t="s">
        <v>46</v>
      </c>
      <c r="O116" s="102" t="s">
        <v>119</v>
      </c>
      <c r="P116" s="102" t="s">
        <v>120</v>
      </c>
      <c r="Q116" s="102" t="s">
        <v>121</v>
      </c>
      <c r="R116" s="102" t="s">
        <v>122</v>
      </c>
      <c r="S116" s="102" t="s">
        <v>123</v>
      </c>
      <c r="T116" s="103" t="s">
        <v>124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125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81</v>
      </c>
      <c r="AU117" s="18" t="s">
        <v>106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81</v>
      </c>
      <c r="E118" s="206" t="s">
        <v>97</v>
      </c>
      <c r="F118" s="206" t="s">
        <v>412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SUM(P119:P122)</f>
        <v>0</v>
      </c>
      <c r="Q118" s="211"/>
      <c r="R118" s="212">
        <f>SUM(R119:R122)</f>
        <v>0</v>
      </c>
      <c r="S118" s="211"/>
      <c r="T118" s="213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159</v>
      </c>
      <c r="AT118" s="215" t="s">
        <v>81</v>
      </c>
      <c r="AU118" s="215" t="s">
        <v>82</v>
      </c>
      <c r="AY118" s="214" t="s">
        <v>128</v>
      </c>
      <c r="BK118" s="216">
        <f>SUM(BK119:BK122)</f>
        <v>0</v>
      </c>
    </row>
    <row r="119" s="2" customFormat="1" ht="16.5" customHeight="1">
      <c r="A119" s="39"/>
      <c r="B119" s="40"/>
      <c r="C119" s="219" t="s">
        <v>90</v>
      </c>
      <c r="D119" s="219" t="s">
        <v>131</v>
      </c>
      <c r="E119" s="220" t="s">
        <v>413</v>
      </c>
      <c r="F119" s="221" t="s">
        <v>414</v>
      </c>
      <c r="G119" s="222" t="s">
        <v>207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47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136</v>
      </c>
      <c r="AT119" s="230" t="s">
        <v>131</v>
      </c>
      <c r="AU119" s="230" t="s">
        <v>90</v>
      </c>
      <c r="AY119" s="18" t="s">
        <v>128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90</v>
      </c>
      <c r="BK119" s="231">
        <f>ROUND(I119*H119,2)</f>
        <v>0</v>
      </c>
      <c r="BL119" s="18" t="s">
        <v>136</v>
      </c>
      <c r="BM119" s="230" t="s">
        <v>415</v>
      </c>
    </row>
    <row r="120" s="2" customFormat="1" ht="16.5" customHeight="1">
      <c r="A120" s="39"/>
      <c r="B120" s="40"/>
      <c r="C120" s="219" t="s">
        <v>92</v>
      </c>
      <c r="D120" s="219" t="s">
        <v>131</v>
      </c>
      <c r="E120" s="220" t="s">
        <v>416</v>
      </c>
      <c r="F120" s="221" t="s">
        <v>417</v>
      </c>
      <c r="G120" s="222" t="s">
        <v>207</v>
      </c>
      <c r="H120" s="223">
        <v>1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47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136</v>
      </c>
      <c r="AT120" s="230" t="s">
        <v>131</v>
      </c>
      <c r="AU120" s="230" t="s">
        <v>90</v>
      </c>
      <c r="AY120" s="18" t="s">
        <v>128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90</v>
      </c>
      <c r="BK120" s="231">
        <f>ROUND(I120*H120,2)</f>
        <v>0</v>
      </c>
      <c r="BL120" s="18" t="s">
        <v>136</v>
      </c>
      <c r="BM120" s="230" t="s">
        <v>418</v>
      </c>
    </row>
    <row r="121" s="2" customFormat="1" ht="16.5" customHeight="1">
      <c r="A121" s="39"/>
      <c r="B121" s="40"/>
      <c r="C121" s="219" t="s">
        <v>147</v>
      </c>
      <c r="D121" s="219" t="s">
        <v>131</v>
      </c>
      <c r="E121" s="220" t="s">
        <v>419</v>
      </c>
      <c r="F121" s="221" t="s">
        <v>420</v>
      </c>
      <c r="G121" s="222" t="s">
        <v>207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47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136</v>
      </c>
      <c r="AT121" s="230" t="s">
        <v>131</v>
      </c>
      <c r="AU121" s="230" t="s">
        <v>90</v>
      </c>
      <c r="AY121" s="18" t="s">
        <v>128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90</v>
      </c>
      <c r="BK121" s="231">
        <f>ROUND(I121*H121,2)</f>
        <v>0</v>
      </c>
      <c r="BL121" s="18" t="s">
        <v>136</v>
      </c>
      <c r="BM121" s="230" t="s">
        <v>421</v>
      </c>
    </row>
    <row r="122" s="2" customFormat="1" ht="16.5" customHeight="1">
      <c r="A122" s="39"/>
      <c r="B122" s="40"/>
      <c r="C122" s="219" t="s">
        <v>136</v>
      </c>
      <c r="D122" s="219" t="s">
        <v>131</v>
      </c>
      <c r="E122" s="220" t="s">
        <v>422</v>
      </c>
      <c r="F122" s="221" t="s">
        <v>423</v>
      </c>
      <c r="G122" s="222" t="s">
        <v>207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65" t="s">
        <v>1</v>
      </c>
      <c r="N122" s="266" t="s">
        <v>47</v>
      </c>
      <c r="O122" s="267"/>
      <c r="P122" s="268">
        <f>O122*H122</f>
        <v>0</v>
      </c>
      <c r="Q122" s="268">
        <v>0</v>
      </c>
      <c r="R122" s="268">
        <f>Q122*H122</f>
        <v>0</v>
      </c>
      <c r="S122" s="268">
        <v>0</v>
      </c>
      <c r="T122" s="26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136</v>
      </c>
      <c r="AT122" s="230" t="s">
        <v>131</v>
      </c>
      <c r="AU122" s="230" t="s">
        <v>90</v>
      </c>
      <c r="AY122" s="18" t="s">
        <v>128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90</v>
      </c>
      <c r="BK122" s="231">
        <f>ROUND(I122*H122,2)</f>
        <v>0</v>
      </c>
      <c r="BL122" s="18" t="s">
        <v>136</v>
      </c>
      <c r="BM122" s="230" t="s">
        <v>424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a/2z6aiQVtIHuuqgna3tMMa0OWPENX4JDIFrsVjGxG+gioH+8/zWSu7HA8VTOcYSaxDZKRYkUuvfl/wbnDZVAw==" hashValue="tYMyCrpNCelt/m7dK8u5qG8wHTcpQ/IUgsFuu21gRHtpz89R4G2NZDFn1UsAAnYtAd7DRsCRj46IBNOinZRJnA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425</v>
      </c>
      <c r="H4" s="21"/>
    </row>
    <row r="5" s="1" customFormat="1" ht="12" customHeight="1">
      <c r="B5" s="21"/>
      <c r="C5" s="292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293" t="s">
        <v>16</v>
      </c>
      <c r="D6" s="294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30. 10. 2019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295"/>
      <c r="C9" s="296" t="s">
        <v>63</v>
      </c>
      <c r="D9" s="297" t="s">
        <v>64</v>
      </c>
      <c r="E9" s="297" t="s">
        <v>115</v>
      </c>
      <c r="F9" s="298" t="s">
        <v>426</v>
      </c>
      <c r="G9" s="192"/>
      <c r="H9" s="295"/>
    </row>
    <row r="10" s="2" customFormat="1" ht="26.4" customHeight="1">
      <c r="A10" s="39"/>
      <c r="B10" s="45"/>
      <c r="C10" s="299" t="s">
        <v>427</v>
      </c>
      <c r="D10" s="299" t="s">
        <v>94</v>
      </c>
      <c r="E10" s="39"/>
      <c r="F10" s="39"/>
      <c r="G10" s="39"/>
      <c r="H10" s="45"/>
    </row>
    <row r="11" s="2" customFormat="1" ht="16.8" customHeight="1">
      <c r="A11" s="39"/>
      <c r="B11" s="45"/>
      <c r="C11" s="300" t="s">
        <v>210</v>
      </c>
      <c r="D11" s="301" t="s">
        <v>1</v>
      </c>
      <c r="E11" s="302" t="s">
        <v>1</v>
      </c>
      <c r="F11" s="303">
        <v>4</v>
      </c>
      <c r="G11" s="39"/>
      <c r="H11" s="45"/>
    </row>
    <row r="12" s="2" customFormat="1" ht="16.8" customHeight="1">
      <c r="A12" s="39"/>
      <c r="B12" s="45"/>
      <c r="C12" s="304" t="s">
        <v>1</v>
      </c>
      <c r="D12" s="304" t="s">
        <v>338</v>
      </c>
      <c r="E12" s="18" t="s">
        <v>1</v>
      </c>
      <c r="F12" s="305">
        <v>0</v>
      </c>
      <c r="G12" s="39"/>
      <c r="H12" s="45"/>
    </row>
    <row r="13" s="2" customFormat="1" ht="16.8" customHeight="1">
      <c r="A13" s="39"/>
      <c r="B13" s="45"/>
      <c r="C13" s="304" t="s">
        <v>1</v>
      </c>
      <c r="D13" s="304" t="s">
        <v>339</v>
      </c>
      <c r="E13" s="18" t="s">
        <v>1</v>
      </c>
      <c r="F13" s="305">
        <v>4</v>
      </c>
      <c r="G13" s="39"/>
      <c r="H13" s="45"/>
    </row>
    <row r="14" s="2" customFormat="1" ht="16.8" customHeight="1">
      <c r="A14" s="39"/>
      <c r="B14" s="45"/>
      <c r="C14" s="304" t="s">
        <v>210</v>
      </c>
      <c r="D14" s="304" t="s">
        <v>340</v>
      </c>
      <c r="E14" s="18" t="s">
        <v>1</v>
      </c>
      <c r="F14" s="305">
        <v>4</v>
      </c>
      <c r="G14" s="39"/>
      <c r="H14" s="45"/>
    </row>
    <row r="15" s="2" customFormat="1" ht="16.8" customHeight="1">
      <c r="A15" s="39"/>
      <c r="B15" s="45"/>
      <c r="C15" s="306" t="s">
        <v>428</v>
      </c>
      <c r="D15" s="39"/>
      <c r="E15" s="39"/>
      <c r="F15" s="39"/>
      <c r="G15" s="39"/>
      <c r="H15" s="45"/>
    </row>
    <row r="16" s="2" customFormat="1" ht="16.8" customHeight="1">
      <c r="A16" s="39"/>
      <c r="B16" s="45"/>
      <c r="C16" s="304" t="s">
        <v>334</v>
      </c>
      <c r="D16" s="304" t="s">
        <v>429</v>
      </c>
      <c r="E16" s="18" t="s">
        <v>134</v>
      </c>
      <c r="F16" s="305">
        <v>4.2000000000000002</v>
      </c>
      <c r="G16" s="39"/>
      <c r="H16" s="45"/>
    </row>
    <row r="17" s="2" customFormat="1" ht="16.8" customHeight="1">
      <c r="A17" s="39"/>
      <c r="B17" s="45"/>
      <c r="C17" s="304" t="s">
        <v>307</v>
      </c>
      <c r="D17" s="304" t="s">
        <v>430</v>
      </c>
      <c r="E17" s="18" t="s">
        <v>134</v>
      </c>
      <c r="F17" s="305">
        <v>4</v>
      </c>
      <c r="G17" s="39"/>
      <c r="H17" s="45"/>
    </row>
    <row r="18" s="2" customFormat="1" ht="16.8" customHeight="1">
      <c r="A18" s="39"/>
      <c r="B18" s="45"/>
      <c r="C18" s="304" t="s">
        <v>312</v>
      </c>
      <c r="D18" s="304" t="s">
        <v>431</v>
      </c>
      <c r="E18" s="18" t="s">
        <v>134</v>
      </c>
      <c r="F18" s="305">
        <v>4</v>
      </c>
      <c r="G18" s="39"/>
      <c r="H18" s="45"/>
    </row>
    <row r="19" s="2" customFormat="1" ht="16.8" customHeight="1">
      <c r="A19" s="39"/>
      <c r="B19" s="45"/>
      <c r="C19" s="304" t="s">
        <v>317</v>
      </c>
      <c r="D19" s="304" t="s">
        <v>432</v>
      </c>
      <c r="E19" s="18" t="s">
        <v>134</v>
      </c>
      <c r="F19" s="305">
        <v>4</v>
      </c>
      <c r="G19" s="39"/>
      <c r="H19" s="45"/>
    </row>
    <row r="20" s="2" customFormat="1" ht="16.8" customHeight="1">
      <c r="A20" s="39"/>
      <c r="B20" s="45"/>
      <c r="C20" s="300" t="s">
        <v>211</v>
      </c>
      <c r="D20" s="301" t="s">
        <v>1</v>
      </c>
      <c r="E20" s="302" t="s">
        <v>1</v>
      </c>
      <c r="F20" s="303">
        <v>2</v>
      </c>
      <c r="G20" s="39"/>
      <c r="H20" s="45"/>
    </row>
    <row r="21" s="2" customFormat="1" ht="16.8" customHeight="1">
      <c r="A21" s="39"/>
      <c r="B21" s="45"/>
      <c r="C21" s="304" t="s">
        <v>1</v>
      </c>
      <c r="D21" s="304" t="s">
        <v>325</v>
      </c>
      <c r="E21" s="18" t="s">
        <v>1</v>
      </c>
      <c r="F21" s="305">
        <v>0</v>
      </c>
      <c r="G21" s="39"/>
      <c r="H21" s="45"/>
    </row>
    <row r="22" s="2" customFormat="1" ht="16.8" customHeight="1">
      <c r="A22" s="39"/>
      <c r="B22" s="45"/>
      <c r="C22" s="304" t="s">
        <v>1</v>
      </c>
      <c r="D22" s="304" t="s">
        <v>326</v>
      </c>
      <c r="E22" s="18" t="s">
        <v>1</v>
      </c>
      <c r="F22" s="305">
        <v>2</v>
      </c>
      <c r="G22" s="39"/>
      <c r="H22" s="45"/>
    </row>
    <row r="23" s="2" customFormat="1" ht="16.8" customHeight="1">
      <c r="A23" s="39"/>
      <c r="B23" s="45"/>
      <c r="C23" s="304" t="s">
        <v>211</v>
      </c>
      <c r="D23" s="304" t="s">
        <v>141</v>
      </c>
      <c r="E23" s="18" t="s">
        <v>1</v>
      </c>
      <c r="F23" s="305">
        <v>2</v>
      </c>
      <c r="G23" s="39"/>
      <c r="H23" s="45"/>
    </row>
    <row r="24" s="2" customFormat="1" ht="16.8" customHeight="1">
      <c r="A24" s="39"/>
      <c r="B24" s="45"/>
      <c r="C24" s="306" t="s">
        <v>428</v>
      </c>
      <c r="D24" s="39"/>
      <c r="E24" s="39"/>
      <c r="F24" s="39"/>
      <c r="G24" s="39"/>
      <c r="H24" s="45"/>
    </row>
    <row r="25" s="2" customFormat="1" ht="16.8" customHeight="1">
      <c r="A25" s="39"/>
      <c r="B25" s="45"/>
      <c r="C25" s="304" t="s">
        <v>322</v>
      </c>
      <c r="D25" s="304" t="s">
        <v>433</v>
      </c>
      <c r="E25" s="18" t="s">
        <v>150</v>
      </c>
      <c r="F25" s="305">
        <v>2</v>
      </c>
      <c r="G25" s="39"/>
      <c r="H25" s="45"/>
    </row>
    <row r="26" s="2" customFormat="1" ht="16.8" customHeight="1">
      <c r="A26" s="39"/>
      <c r="B26" s="45"/>
      <c r="C26" s="304" t="s">
        <v>345</v>
      </c>
      <c r="D26" s="304" t="s">
        <v>434</v>
      </c>
      <c r="E26" s="18" t="s">
        <v>150</v>
      </c>
      <c r="F26" s="305">
        <v>2</v>
      </c>
      <c r="G26" s="39"/>
      <c r="H26" s="45"/>
    </row>
    <row r="27" s="2" customFormat="1" ht="16.8" customHeight="1">
      <c r="A27" s="39"/>
      <c r="B27" s="45"/>
      <c r="C27" s="304" t="s">
        <v>334</v>
      </c>
      <c r="D27" s="304" t="s">
        <v>429</v>
      </c>
      <c r="E27" s="18" t="s">
        <v>134</v>
      </c>
      <c r="F27" s="305">
        <v>4.6200000000000001</v>
      </c>
      <c r="G27" s="39"/>
      <c r="H27" s="45"/>
    </row>
    <row r="28" s="2" customFormat="1" ht="16.8" customHeight="1">
      <c r="A28" s="39"/>
      <c r="B28" s="45"/>
      <c r="C28" s="300" t="s">
        <v>435</v>
      </c>
      <c r="D28" s="301" t="s">
        <v>1</v>
      </c>
      <c r="E28" s="302" t="s">
        <v>1</v>
      </c>
      <c r="F28" s="303">
        <v>0</v>
      </c>
      <c r="G28" s="39"/>
      <c r="H28" s="45"/>
    </row>
    <row r="29" s="2" customFormat="1" ht="16.8" customHeight="1">
      <c r="A29" s="39"/>
      <c r="B29" s="45"/>
      <c r="C29" s="300" t="s">
        <v>436</v>
      </c>
      <c r="D29" s="301" t="s">
        <v>1</v>
      </c>
      <c r="E29" s="302" t="s">
        <v>1</v>
      </c>
      <c r="F29" s="303">
        <v>50.740000000000002</v>
      </c>
      <c r="G29" s="39"/>
      <c r="H29" s="45"/>
    </row>
    <row r="30" s="2" customFormat="1" ht="7.44" customHeight="1">
      <c r="A30" s="39"/>
      <c r="B30" s="171"/>
      <c r="C30" s="172"/>
      <c r="D30" s="172"/>
      <c r="E30" s="172"/>
      <c r="F30" s="172"/>
      <c r="G30" s="172"/>
      <c r="H30" s="45"/>
    </row>
    <row r="31" s="2" customFormat="1">
      <c r="A31" s="39"/>
      <c r="B31" s="39"/>
      <c r="C31" s="39"/>
      <c r="D31" s="39"/>
      <c r="E31" s="39"/>
      <c r="F31" s="39"/>
      <c r="G31" s="39"/>
      <c r="H31" s="39"/>
    </row>
  </sheetData>
  <sheetProtection sheet="1" formatColumns="0" formatRows="0" objects="1" scenarios="1" spinCount="100000" saltValue="v0PoZHrfr9hbrItMUBsr6bmOCtebnuyLlUfYTMs7JVZpIDU8yQtFN4l7mIBzu1PrK8GDxNJ/QUmNChfDIQvOmQ==" hashValue="zsqCIBBN5/HiNy6OKywqRMfckI1cvE5WICPILdZA/yYAzrdmL6avV9SYHXWcoBwW+NTJlRxcH7lUjUvLbd8Zb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2021-07-15T09:08:53Z</dcterms:created>
  <dcterms:modified xsi:type="dcterms:W3CDTF">2021-07-15T09:08:58Z</dcterms:modified>
</cp:coreProperties>
</file>